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TEAM\WWN\NW\NWRE\Alle\Stadtwerke Lage\Lieferantenrahmenvertrag Gas\Lieferantenrahmenvertrag 2018\"/>
    </mc:Choice>
  </mc:AlternateContent>
  <xr:revisionPtr revIDLastSave="0" documentId="8_{15128776-0CD4-45EB-B4A5-4AD10B05CD36}" xr6:coauthVersionLast="44" xr6:coauthVersionMax="44" xr10:uidLastSave="{00000000-0000-0000-0000-000000000000}"/>
  <bookViews>
    <workbookView xWindow="-108" yWindow="-108" windowWidth="23256" windowHeight="12576" xr2:uid="{00000000-000D-0000-FFFF-FFFF00000000}"/>
  </bookViews>
  <sheets>
    <sheet name="Preisblatt" sheetId="1" r:id="rId1"/>
  </sheets>
  <externalReferences>
    <externalReference r:id="rId2"/>
    <externalReference r:id="rId3"/>
  </externalReferences>
  <definedNames>
    <definedName name="_Order1" hidden="1">255</definedName>
    <definedName name="_Order2" hidden="1">255</definedName>
    <definedName name="AbgrJahr">[1]Parameter!$E$7</definedName>
    <definedName name="anscount" hidden="1">7</definedName>
    <definedName name="Exponent_Arbeit">[1]Preisbildung!$F$230</definedName>
    <definedName name="Exponent_Leistung">[1]Preisbildung!$F$263</definedName>
    <definedName name="limcount" hidden="1">1</definedName>
    <definedName name="NNE_PüS">[1]Parameter!$E$14</definedName>
    <definedName name="NNE_Verpr">[1]Parameter!$E$22</definedName>
    <definedName name="Pl_Jahr">[2]Parameter!$E$11</definedName>
    <definedName name="Plan_vN_WN">[1]Parameter!$E$25</definedName>
    <definedName name="PüS_vN_WN">[1]Parameter!$E$17</definedName>
    <definedName name="RLM_Arbeit">[2]E2_1_Verteilnetzentgelte!$C$38:$G$63</definedName>
    <definedName name="RLM_Leistung">[2]E2_1_Verteilnetzentgelte!$C$68:$G$92</definedName>
    <definedName name="SAPBEXrevision" hidden="1">10</definedName>
    <definedName name="SAPBEXsysID" hidden="1">"P42"</definedName>
    <definedName name="SAPBEXwbID" hidden="1">"BCWFC94QZ0TLPVQ56H79AF1QP"</definedName>
    <definedName name="sencount" hidden="1">1</definedName>
    <definedName name="SLP">[2]E2_1_Verteilnetzentgelte!$C$7:$G$32</definedName>
    <definedName name="WP_Arbeit">[1]Preisbildung!$F$229</definedName>
    <definedName name="WP_Leistung">[1]Preisbildung!$F$262</definedName>
  </definedNames>
  <calcPr calcId="145621" calcMode="manual" iterate="1" iterateCount="30" iterateDelta="5.0000000000000001E-3" calcCompleted="0" calcOnSave="0"/>
</workbook>
</file>

<file path=xl/calcChain.xml><?xml version="1.0" encoding="utf-8"?>
<calcChain xmlns="http://schemas.openxmlformats.org/spreadsheetml/2006/main">
  <c r="G247" i="1" l="1"/>
  <c r="G245" i="1"/>
  <c r="G244" i="1"/>
  <c r="G243" i="1"/>
  <c r="G243" i="1" a="1"/>
  <c r="G241" i="1"/>
  <c r="G240" i="1"/>
  <c r="G239" i="1"/>
  <c r="G239" i="1" a="1"/>
  <c r="B236" i="1"/>
  <c r="G221" i="1"/>
  <c r="G220" i="1"/>
  <c r="G219" i="1"/>
  <c r="G218" i="1"/>
  <c r="G217" i="1"/>
  <c r="G216" i="1"/>
  <c r="G216" i="1" a="1"/>
  <c r="E222" i="1"/>
  <c r="E221" i="1"/>
  <c r="E220" i="1"/>
  <c r="E219" i="1"/>
  <c r="E218" i="1"/>
  <c r="E217" i="1"/>
  <c r="E216" i="1"/>
  <c r="E216" i="1" a="1"/>
  <c r="B214" i="1"/>
  <c r="C207" i="1"/>
  <c r="G200" i="1"/>
  <c r="D200" i="1"/>
  <c r="B200" i="1"/>
  <c r="B192" i="1"/>
  <c r="H177" i="1"/>
  <c r="H176" i="1"/>
  <c r="H175" i="1"/>
  <c r="H174" i="1"/>
  <c r="H173" i="1"/>
  <c r="H173" i="1" a="1"/>
  <c r="F177" i="1"/>
  <c r="F176" i="1"/>
  <c r="F175" i="1"/>
  <c r="F174" i="1"/>
  <c r="F173" i="1"/>
  <c r="F173" i="1" a="1"/>
  <c r="B171" i="1"/>
  <c r="A160" i="1"/>
  <c r="B135" i="1"/>
  <c r="B116" i="1"/>
  <c r="E103" i="1"/>
  <c r="C103" i="1"/>
  <c r="E102" i="1"/>
  <c r="D102" i="1"/>
  <c r="C102" i="1"/>
  <c r="E101" i="1"/>
  <c r="C101" i="1"/>
  <c r="E100" i="1"/>
  <c r="D100" i="1"/>
  <c r="C100" i="1"/>
  <c r="E99" i="1"/>
  <c r="D99" i="1"/>
  <c r="C99" i="1"/>
  <c r="E98" i="1"/>
  <c r="D98" i="1"/>
  <c r="C98" i="1"/>
  <c r="B96" i="1"/>
  <c r="E83" i="1"/>
  <c r="C83" i="1"/>
  <c r="E82" i="1"/>
  <c r="D82" i="1"/>
  <c r="C82" i="1"/>
  <c r="E81" i="1"/>
  <c r="C81" i="1"/>
  <c r="E80" i="1"/>
  <c r="D80" i="1"/>
  <c r="C80" i="1"/>
  <c r="E79" i="1"/>
  <c r="D79" i="1"/>
  <c r="C79" i="1"/>
  <c r="E78" i="1"/>
  <c r="D78" i="1"/>
  <c r="C78" i="1"/>
  <c r="E77" i="1"/>
  <c r="D77" i="1"/>
  <c r="C77" i="1"/>
  <c r="B75" i="1"/>
  <c r="B66" i="1"/>
  <c r="B46" i="1"/>
</calcChain>
</file>

<file path=xl/sharedStrings.xml><?xml version="1.0" encoding="utf-8"?>
<sst xmlns="http://schemas.openxmlformats.org/spreadsheetml/2006/main" count="122" uniqueCount="79">
  <si>
    <t xml:space="preserve">Preisblatt Netznutzung Erdgas </t>
  </si>
  <si>
    <t>für das Verteilnetz der Stadtwerke Lage GmbH</t>
  </si>
  <si>
    <t>gültig ab</t>
  </si>
  <si>
    <t>Lastganggemessene Kunden ᵃ⁾</t>
  </si>
  <si>
    <t xml:space="preserve">1.1 Preistabellen </t>
  </si>
  <si>
    <t xml:space="preserve">1.1.1 Preistabellen für Arbeit </t>
  </si>
  <si>
    <t xml:space="preserve"> </t>
  </si>
  <si>
    <t>zur Information</t>
  </si>
  <si>
    <t>Bereich</t>
  </si>
  <si>
    <r>
      <t xml:space="preserve">Unter-
grenze
</t>
    </r>
    <r>
      <rPr>
        <sz val="9"/>
        <color theme="1"/>
        <rFont val="Calibri"/>
        <family val="2"/>
        <scheme val="minor"/>
      </rPr>
      <t>[kWh/a]</t>
    </r>
  </si>
  <si>
    <r>
      <t xml:space="preserve">Ober-
grenze
</t>
    </r>
    <r>
      <rPr>
        <sz val="9"/>
        <color theme="1"/>
        <rFont val="Calibri"/>
        <family val="2"/>
        <scheme val="minor"/>
      </rPr>
      <t>[kWh/a]</t>
    </r>
  </si>
  <si>
    <r>
      <t xml:space="preserve">Sockel-
betrag
</t>
    </r>
    <r>
      <rPr>
        <sz val="9"/>
        <color theme="1"/>
        <rFont val="Calibri"/>
        <family val="2"/>
        <scheme val="minor"/>
      </rPr>
      <t>[€]</t>
    </r>
  </si>
  <si>
    <r>
      <t xml:space="preserve">durch Sockel abgegolten
</t>
    </r>
    <r>
      <rPr>
        <sz val="9"/>
        <color theme="1"/>
        <rFont val="Calibri"/>
        <family val="2"/>
        <scheme val="minor"/>
      </rPr>
      <t>[kWh]</t>
    </r>
  </si>
  <si>
    <r>
      <t xml:space="preserve">Preis inkl. vorgel. Netz
</t>
    </r>
    <r>
      <rPr>
        <sz val="9"/>
        <color theme="1"/>
        <rFont val="Calibri"/>
        <family val="2"/>
        <scheme val="minor"/>
      </rPr>
      <t>[ct/kWh]</t>
    </r>
  </si>
  <si>
    <t xml:space="preserve">1.1.2 Preistabellen für Leistung (Jahresleistungspreis) </t>
  </si>
  <si>
    <r>
      <t xml:space="preserve">Unter-
grenze
</t>
    </r>
    <r>
      <rPr>
        <sz val="9"/>
        <color theme="1"/>
        <rFont val="Calibri"/>
        <family val="2"/>
        <scheme val="minor"/>
      </rPr>
      <t>[kW/a]</t>
    </r>
  </si>
  <si>
    <r>
      <t xml:space="preserve">Ober-
grenze
</t>
    </r>
    <r>
      <rPr>
        <sz val="9"/>
        <color theme="1"/>
        <rFont val="Calibri"/>
        <family val="2"/>
        <scheme val="minor"/>
      </rPr>
      <t>[kW/a]</t>
    </r>
  </si>
  <si>
    <r>
      <t xml:space="preserve">durch Sockel abgegolten
</t>
    </r>
    <r>
      <rPr>
        <sz val="9"/>
        <color theme="1"/>
        <rFont val="Calibri"/>
        <family val="2"/>
        <scheme val="minor"/>
      </rPr>
      <t>[kW]</t>
    </r>
  </si>
  <si>
    <r>
      <t xml:space="preserve">Preis inkl. vorgel. Netz
</t>
    </r>
    <r>
      <rPr>
        <sz val="9"/>
        <color theme="1"/>
        <rFont val="Calibri"/>
        <family val="2"/>
        <scheme val="minor"/>
      </rPr>
      <t>[€/kW]</t>
    </r>
  </si>
  <si>
    <t xml:space="preserve">1.2 Anwendungsbeispiel </t>
  </si>
  <si>
    <t xml:space="preserve">1.2.1 Annahmen </t>
  </si>
  <si>
    <t>Arbeit</t>
  </si>
  <si>
    <r>
      <t>W</t>
    </r>
    <r>
      <rPr>
        <sz val="8"/>
        <color theme="1"/>
        <rFont val="Arial"/>
        <family val="2"/>
      </rPr>
      <t>n</t>
    </r>
  </si>
  <si>
    <t>kWh/a</t>
  </si>
  <si>
    <t>Leistung</t>
  </si>
  <si>
    <r>
      <t>P</t>
    </r>
    <r>
      <rPr>
        <sz val="8"/>
        <color theme="1"/>
        <rFont val="Arial"/>
        <family val="2"/>
      </rPr>
      <t>n</t>
    </r>
  </si>
  <si>
    <t>kW/a</t>
  </si>
  <si>
    <t xml:space="preserve">1.2.2 Preistabelle für Arbeit </t>
  </si>
  <si>
    <r>
      <t xml:space="preserve">In Bereich fallende Arbeit
</t>
    </r>
    <r>
      <rPr>
        <sz val="9"/>
        <color theme="1"/>
        <rFont val="Calibri"/>
        <family val="2"/>
        <scheme val="minor"/>
      </rPr>
      <t>[kWh/a]</t>
    </r>
  </si>
  <si>
    <r>
      <t xml:space="preserve">Bereichs­
arbeits-
preis
</t>
    </r>
    <r>
      <rPr>
        <sz val="9"/>
        <color theme="1"/>
        <rFont val="Calibri"/>
        <family val="2"/>
        <scheme val="minor"/>
      </rPr>
      <t>[ct/kWh]</t>
    </r>
  </si>
  <si>
    <r>
      <t xml:space="preserve">Bereichs­
entgelt
</t>
    </r>
    <r>
      <rPr>
        <sz val="9"/>
        <color theme="1"/>
        <rFont val="Calibri"/>
        <family val="2"/>
        <scheme val="minor"/>
      </rPr>
      <t>[€]</t>
    </r>
  </si>
  <si>
    <t>Sockel 
(zur Info)</t>
  </si>
  <si>
    <t>Summe</t>
  </si>
  <si>
    <t xml:space="preserve">1.2.3 Preistabelle für Leistung </t>
  </si>
  <si>
    <r>
      <t xml:space="preserve">In Bereich fallende Leistung
</t>
    </r>
    <r>
      <rPr>
        <sz val="9"/>
        <color theme="1"/>
        <rFont val="Calibri"/>
        <family val="2"/>
        <scheme val="minor"/>
      </rPr>
      <t>[kW]</t>
    </r>
  </si>
  <si>
    <r>
      <t xml:space="preserve">Bereichs­
leistungs-
preis
</t>
    </r>
    <r>
      <rPr>
        <sz val="9"/>
        <color theme="1"/>
        <rFont val="Calibri"/>
        <family val="2"/>
        <scheme val="minor"/>
      </rPr>
      <t>[€/kW]</t>
    </r>
  </si>
  <si>
    <r>
      <t xml:space="preserve">Bereichs-
entgelt
</t>
    </r>
    <r>
      <rPr>
        <sz val="9"/>
        <color theme="1"/>
        <rFont val="Calibri"/>
        <family val="2"/>
        <scheme val="minor"/>
      </rPr>
      <t>[€/a]</t>
    </r>
  </si>
  <si>
    <t xml:space="preserve">1.3 Messentgelte </t>
  </si>
  <si>
    <t>Zählergruppe</t>
  </si>
  <si>
    <r>
      <t xml:space="preserve">Mess-
stellen-
betrieb ¹⁾
</t>
    </r>
    <r>
      <rPr>
        <sz val="9"/>
        <color theme="1"/>
        <rFont val="Calibri"/>
        <family val="2"/>
        <scheme val="minor"/>
      </rPr>
      <t>[€/a]</t>
    </r>
  </si>
  <si>
    <r>
      <t xml:space="preserve">Messung
</t>
    </r>
    <r>
      <rPr>
        <sz val="9"/>
        <color theme="1"/>
        <rFont val="Calibri"/>
        <family val="2"/>
        <scheme val="minor"/>
      </rPr>
      <t>[€/a]</t>
    </r>
  </si>
  <si>
    <t xml:space="preserve">¹⁾ inkl. Mengenumwerter </t>
  </si>
  <si>
    <t xml:space="preserve">1.4 Konzessionsabgaben </t>
  </si>
  <si>
    <t>Konzessionsabgabensätze Erdgas gemäß Konzessionsabgabenverordnung</t>
  </si>
  <si>
    <t>Belieferung von Tarifkunden</t>
  </si>
  <si>
    <t>[ct/kWh]</t>
  </si>
  <si>
    <t>ausschließlich Kochen und Warmwasser in Gemeinden</t>
  </si>
  <si>
    <t>bis 25.000 Einwohner</t>
  </si>
  <si>
    <t>bis 100.000 Einwohner</t>
  </si>
  <si>
    <t>bis 500.000 Einwohner</t>
  </si>
  <si>
    <t>sonstige Erdgaslieferungen in Gemeinden</t>
  </si>
  <si>
    <t>Belieferung von Sondervertragskunden</t>
  </si>
  <si>
    <t>Sondervertragskunden</t>
  </si>
  <si>
    <t>Nicht leistungsgemessene Kunden ᵇ⁾</t>
  </si>
  <si>
    <t xml:space="preserve">2.1 Preistabelle </t>
  </si>
  <si>
    <t>Netznutzung ¹⁾</t>
  </si>
  <si>
    <t>Stufe</t>
  </si>
  <si>
    <r>
      <t xml:space="preserve">Unter­
grenze
</t>
    </r>
    <r>
      <rPr>
        <sz val="9"/>
        <color theme="1"/>
        <rFont val="Calibri"/>
        <family val="2"/>
        <scheme val="minor"/>
      </rPr>
      <t>[kWh/a]</t>
    </r>
  </si>
  <si>
    <r>
      <t xml:space="preserve">Ober­
grenze
</t>
    </r>
    <r>
      <rPr>
        <sz val="9"/>
        <color theme="1"/>
        <rFont val="Calibri"/>
        <family val="2"/>
        <scheme val="minor"/>
      </rPr>
      <t>[kWh/a]</t>
    </r>
  </si>
  <si>
    <r>
      <t xml:space="preserve">Arbeitspreis
</t>
    </r>
    <r>
      <rPr>
        <sz val="9"/>
        <color theme="1"/>
        <rFont val="Calibri"/>
        <family val="2"/>
        <scheme val="minor"/>
      </rPr>
      <t>[ct/kWh]</t>
    </r>
  </si>
  <si>
    <r>
      <t xml:space="preserve">Grundpreis
</t>
    </r>
    <r>
      <rPr>
        <sz val="9"/>
        <color theme="1"/>
        <rFont val="Calibri"/>
        <family val="2"/>
        <scheme val="minor"/>
      </rPr>
      <t>[€/a]</t>
    </r>
  </si>
  <si>
    <t>¹⁾ Die Preise in Klammern beinhalten die gesetzliche Umsatzsteuer (derzeit 19%) und wurden gerundet.</t>
  </si>
  <si>
    <t xml:space="preserve">2.2 Anwendungsbeispiel </t>
  </si>
  <si>
    <t xml:space="preserve">2.2.1 Annahmen </t>
  </si>
  <si>
    <t xml:space="preserve">2.2.2 Arbeitspreis </t>
  </si>
  <si>
    <t>kWh        *</t>
  </si>
  <si>
    <t>ct/kWh</t>
  </si>
  <si>
    <t>=</t>
  </si>
  <si>
    <t xml:space="preserve"> €/a</t>
  </si>
  <si>
    <t xml:space="preserve">2.2.3 Grundpreis </t>
  </si>
  <si>
    <t xml:space="preserve">2.3 Messentgelte </t>
  </si>
  <si>
    <t>Messstellenbetrieb und Messung ¹⁾ ²⁾</t>
  </si>
  <si>
    <r>
      <t xml:space="preserve">Messstellen-
betrieb
</t>
    </r>
    <r>
      <rPr>
        <sz val="9"/>
        <color theme="1"/>
        <rFont val="Calibri"/>
        <family val="2"/>
        <scheme val="minor"/>
      </rPr>
      <t>[€/a]</t>
    </r>
  </si>
  <si>
    <t>¹⁾ Die Preise in Klammern beinhalten die gesetzliche Umsatzsteuer (derzeit 19%) und wurden gerundet</t>
  </si>
  <si>
    <t>²⁾ Je Messstelle und je Turnusablesung bzw. -abrechnung</t>
  </si>
  <si>
    <t xml:space="preserve">2.4 Konzessionsabgaben </t>
  </si>
  <si>
    <t>Konzessionsabgabensätze Erdgas gemäß Konzessionsabgabenverordnung ¹⁾</t>
  </si>
  <si>
    <t/>
  </si>
  <si>
    <t>Mengenumwerter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</si>
</sst>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Tabelle &quot;0&quot;:&quot;"/>
    <numFmt numFmtId="165" formatCode="#,##0.000_ ;[Red]\-#,##0.000\ "/>
    <numFmt numFmtId="166" formatCode="#,##0.00_ ;[Red]\-#,##0.00\ "/>
    <numFmt numFmtId="167" formatCode="&quot;G &quot;General&quot; - &quot;"/>
    <numFmt numFmtId="168" formatCode="&quot;G&quot;0"/>
    <numFmt numFmtId="169" formatCode="&quot;≥ G &quot;General"/>
    <numFmt numFmtId="170" formatCode="\(#,##0.000\)"/>
    <numFmt numFmtId="171" formatCode="\(#,##0.00\)"/>
    <numFmt numFmtId="172" formatCode="#,##0.000;[Red]\-#,##0.000"/>
    <numFmt numFmtId="173" formatCode="&quot;G&quot;General&quot; -&quot;"/>
    <numFmt numFmtId="174" formatCode="&quot;G&quot;General"/>
    <numFmt numFmtId="175" formatCode="&quot;≥ G&quot;General_ _-"/>
    <numFmt numFmtId="176" formatCode="dd/mm/yyyy;@"/>
  </numFmts>
  <fonts count="15" x14ac:knownFonts="1">
    <font>
      <sz val="11"/>
      <color theme="1"/>
      <name val="Calibri"/>
      <family val="2"/>
    </font>
    <font>
      <sz val="11"/>
      <color theme="1"/>
      <name val="Calibri"/>
      <family val="2"/>
      <scheme val="minor"/>
    </font>
    <font>
      <b/>
      <sz val="20"/>
      <color rgb="FF004381"/>
      <name val="Calibri"/>
      <family val="2"/>
    </font>
    <font>
      <sz val="11"/>
      <color theme="1"/>
      <name val="Calibri"/>
      <family val="2"/>
    </font>
    <font>
      <sz val="10"/>
      <color theme="1"/>
      <name val="Arial"/>
      <family val="2"/>
    </font>
    <font>
      <b/>
      <sz val="16"/>
      <color rgb="FF004381"/>
      <name val="Calibri"/>
      <family val="2"/>
    </font>
    <font>
      <b/>
      <sz val="14"/>
      <color rgb="FF004381"/>
      <name val="Calibri"/>
      <family val="2"/>
    </font>
    <font>
      <b/>
      <sz val="11"/>
      <name val="Calibri"/>
      <family val="2"/>
    </font>
    <font>
      <sz val="11"/>
      <name val="Calibri"/>
      <family val="2"/>
    </font>
    <font>
      <sz val="9"/>
      <color theme="1"/>
      <name val="Calibri"/>
      <family val="2"/>
      <scheme val="minor"/>
    </font>
    <font>
      <sz val="8"/>
      <color theme="1"/>
      <name val="Arial"/>
      <family val="2"/>
    </font>
    <font>
      <sz val="9"/>
      <color theme="1"/>
      <name val="Calibri"/>
      <family val="2"/>
    </font>
    <font>
      <sz val="9"/>
      <name val="Calibri"/>
      <family val="2"/>
    </font>
    <font>
      <sz val="10"/>
      <name val="Arial"/>
      <family val="2"/>
    </font>
    <font>
      <sz val="11"/>
      <color rgb="FF000000"/>
      <name val="Calibri"/>
      <family val="2"/>
      <scheme val="minor"/>
    </font>
  </fonts>
  <fills count="3">
    <fill>
      <patternFill patternType="none"/>
    </fill>
    <fill>
      <patternFill patternType="gray125"/>
    </fill>
    <fill>
      <patternFill patternType="solid">
        <fgColor rgb="FFE6F0FA"/>
        <bgColor indexed="64"/>
      </patternFill>
    </fill>
  </fills>
  <borders count="8">
    <border>
      <left/>
      <right/>
      <top/>
      <bottom/>
      <diagonal/>
    </border>
    <border>
      <left style="medium">
        <color theme="0"/>
      </left>
      <right/>
      <top style="thin">
        <color rgb="FF6E96BE"/>
      </top>
      <bottom style="thin">
        <color rgb="FF6E96BE"/>
      </bottom>
      <diagonal/>
    </border>
    <border>
      <left/>
      <right style="medium">
        <color theme="0"/>
      </right>
      <top style="thin">
        <color rgb="FF6E96BE"/>
      </top>
      <bottom style="thin">
        <color rgb="FF6E96BE"/>
      </bottom>
      <diagonal/>
    </border>
    <border>
      <left style="medium">
        <color theme="0"/>
      </left>
      <right style="medium">
        <color theme="0"/>
      </right>
      <top style="thin">
        <color rgb="FF6E96BE"/>
      </top>
      <bottom style="thin">
        <color rgb="FF6E96BE"/>
      </bottom>
      <diagonal/>
    </border>
    <border>
      <left style="thin">
        <color theme="0"/>
      </left>
      <right/>
      <top style="thin">
        <color rgb="FF6E96BE"/>
      </top>
      <bottom style="thin">
        <color rgb="FF6E96BE"/>
      </bottom>
      <diagonal/>
    </border>
    <border>
      <left/>
      <right/>
      <top style="thin">
        <color rgb="FF6E96BE"/>
      </top>
      <bottom style="thin">
        <color rgb="FF6E96BE"/>
      </bottom>
      <diagonal/>
    </border>
    <border>
      <left/>
      <right style="thin">
        <color theme="0"/>
      </right>
      <top style="thin">
        <color rgb="FF6E96BE"/>
      </top>
      <bottom style="thin">
        <color rgb="FF6E96BE"/>
      </bottom>
      <diagonal/>
    </border>
    <border>
      <left/>
      <right/>
      <top style="thin">
        <color auto="1"/>
      </top>
      <bottom/>
      <diagonal/>
    </border>
  </borders>
  <cellStyleXfs count="18">
    <xf numFmtId="0" fontId="0" fillId="0" borderId="0">
      <alignment vertical="center"/>
    </xf>
    <xf numFmtId="0" fontId="2" fillId="0" borderId="0" applyNumberFormat="0" applyFill="0" applyBorder="0" applyAlignment="0" applyProtection="0"/>
    <xf numFmtId="0" fontId="5" fillId="0" borderId="0" applyNumberFormat="0" applyFill="0" applyBorder="0" applyAlignment="0" applyProtection="0">
      <alignment horizontal="left"/>
    </xf>
    <xf numFmtId="0" fontId="6" fillId="0" borderId="0" applyNumberFormat="0" applyFill="0" applyBorder="0" applyAlignment="0" applyProtection="0"/>
    <xf numFmtId="0" fontId="7" fillId="0" borderId="0" applyNumberFormat="0" applyFill="0" applyBorder="0" applyAlignment="0" applyProtection="0"/>
    <xf numFmtId="164" fontId="3" fillId="0" borderId="1" applyProtection="0">
      <alignment horizontal="centerContinuous" vertical="center" wrapText="1"/>
    </xf>
    <xf numFmtId="0" fontId="8" fillId="0" borderId="2" applyProtection="0">
      <alignment horizontal="centerContinuous" wrapText="1"/>
    </xf>
    <xf numFmtId="0" fontId="7" fillId="2" borderId="3" applyNumberFormat="0" applyProtection="0">
      <alignment horizontal="centerContinuous" wrapText="1"/>
    </xf>
    <xf numFmtId="38" fontId="4" fillId="0" borderId="3" applyFont="0" applyFill="0" applyAlignment="0" applyProtection="0"/>
    <xf numFmtId="38" fontId="4" fillId="2" borderId="3" applyFont="0" applyAlignment="0" applyProtection="0"/>
    <xf numFmtId="0" fontId="11" fillId="0" borderId="0" applyNumberFormat="0" applyFill="0" applyAlignment="0" applyProtection="0"/>
    <xf numFmtId="0" fontId="12" fillId="2" borderId="3" applyNumberFormat="0" applyProtection="0">
      <alignment horizontal="centerContinuous" vertical="center" wrapText="1"/>
    </xf>
    <xf numFmtId="0" fontId="12" fillId="2" borderId="3" applyNumberFormat="0" applyFill="0" applyProtection="0">
      <alignment horizontal="centerContinuous" wrapText="1"/>
    </xf>
    <xf numFmtId="0" fontId="13" fillId="0" borderId="0" applyFont="0" applyFill="0" applyBorder="0" applyAlignment="0" applyProtection="0"/>
    <xf numFmtId="0" fontId="13" fillId="0" borderId="0" applyFont="0" applyFill="0" applyBorder="0" applyAlignment="0" applyProtection="0"/>
    <xf numFmtId="176" fontId="4" fillId="0" borderId="3" applyFont="0" applyFill="0" applyProtection="0">
      <alignment horizontal="center" vertical="center"/>
    </xf>
    <xf numFmtId="0" fontId="14" fillId="0" borderId="0"/>
    <xf numFmtId="38" fontId="4" fillId="0" borderId="3" applyNumberFormat="0" applyFont="0" applyFill="0" applyAlignment="0" applyProtection="0"/>
  </cellStyleXfs>
  <cellXfs count="66">
    <xf numFmtId="0" fontId="0" fillId="0" borderId="0" xfId="0">
      <alignment vertical="center"/>
    </xf>
    <xf numFmtId="0" fontId="2" fillId="0" borderId="0" xfId="1"/>
    <xf numFmtId="0" fontId="4" fillId="0" borderId="0" xfId="0" applyNumberFormat="1" applyFont="1" applyFill="1" applyBorder="1" applyAlignment="1" applyProtection="1"/>
    <xf numFmtId="14" fontId="0" fillId="0" borderId="0" xfId="0" applyNumberFormat="1">
      <alignment vertical="center"/>
    </xf>
    <xf numFmtId="0" fontId="5" fillId="0" borderId="0" xfId="2">
      <alignment horizontal="left"/>
    </xf>
    <xf numFmtId="0" fontId="0" fillId="0" borderId="0" xfId="0" applyProtection="1">
      <alignment vertical="center"/>
    </xf>
    <xf numFmtId="0" fontId="6" fillId="0" borderId="0" xfId="3"/>
    <xf numFmtId="0" fontId="7" fillId="0" borderId="0" xfId="4"/>
    <xf numFmtId="164" fontId="3" fillId="0" borderId="1" xfId="5" applyProtection="1">
      <alignment horizontal="centerContinuous" vertical="center" wrapText="1"/>
    </xf>
    <xf numFmtId="0" fontId="8" fillId="0" borderId="2" xfId="6" applyProtection="1">
      <alignment horizontal="centerContinuous" wrapText="1"/>
    </xf>
    <xf numFmtId="0" fontId="7" fillId="2" borderId="4" xfId="7" applyBorder="1" applyProtection="1">
      <alignment horizontal="centerContinuous" wrapText="1"/>
    </xf>
    <xf numFmtId="0" fontId="7" fillId="2" borderId="5" xfId="7" applyBorder="1" applyProtection="1">
      <alignment horizontal="centerContinuous" wrapText="1"/>
    </xf>
    <xf numFmtId="0" fontId="7" fillId="2" borderId="6" xfId="7" applyBorder="1" applyProtection="1">
      <alignment horizontal="centerContinuous" wrapText="1"/>
    </xf>
    <xf numFmtId="0" fontId="7" fillId="2" borderId="3" xfId="7" applyProtection="1">
      <alignment horizontal="centerContinuous" wrapText="1"/>
    </xf>
    <xf numFmtId="0" fontId="7" fillId="2" borderId="3" xfId="7">
      <alignment horizontal="centerContinuous" wrapText="1"/>
    </xf>
    <xf numFmtId="0" fontId="7" fillId="2" borderId="3" xfId="7" applyAlignment="1">
      <alignment horizontal="centerContinuous" wrapText="1"/>
    </xf>
    <xf numFmtId="38" fontId="0" fillId="0" borderId="3" xfId="8" applyFont="1" applyFill="1" applyAlignment="1" applyProtection="1">
      <alignment horizontal="center"/>
    </xf>
    <xf numFmtId="38" fontId="0" fillId="0" borderId="3" xfId="8" applyFont="1" applyFill="1" applyAlignment="1" applyProtection="1"/>
    <xf numFmtId="4" fontId="0" fillId="0" borderId="3" xfId="8" applyNumberFormat="1" applyFont="1" applyFill="1" applyAlignment="1" applyProtection="1"/>
    <xf numFmtId="165" fontId="0" fillId="0" borderId="3" xfId="8" applyNumberFormat="1" applyFont="1" applyFill="1" applyAlignment="1" applyProtection="1"/>
    <xf numFmtId="166" fontId="0" fillId="0" borderId="3" xfId="8" applyNumberFormat="1" applyFont="1" applyFill="1" applyAlignment="1" applyProtection="1"/>
    <xf numFmtId="38" fontId="0" fillId="0" borderId="1" xfId="8" applyFont="1" applyFill="1" applyBorder="1" applyAlignment="1" applyProtection="1"/>
    <xf numFmtId="38" fontId="0" fillId="0" borderId="5" xfId="8" applyFont="1" applyFill="1" applyBorder="1" applyAlignment="1" applyProtection="1"/>
    <xf numFmtId="38" fontId="0" fillId="0" borderId="2" xfId="8" applyFont="1" applyFill="1" applyBorder="1" applyAlignment="1" applyProtection="1"/>
    <xf numFmtId="38" fontId="1" fillId="0" borderId="1" xfId="8" applyFont="1" applyFill="1" applyBorder="1" applyAlignment="1" applyProtection="1"/>
    <xf numFmtId="38" fontId="1" fillId="0" borderId="2" xfId="8" applyFont="1" applyFill="1" applyBorder="1" applyAlignment="1" applyProtection="1"/>
    <xf numFmtId="0" fontId="7" fillId="2" borderId="3" xfId="7" applyAlignment="1" applyProtection="1">
      <alignment horizontal="center" vertical="center" wrapText="1"/>
    </xf>
    <xf numFmtId="0" fontId="7" fillId="2" borderId="3" xfId="7" applyAlignment="1" applyProtection="1">
      <alignment horizontal="center" wrapText="1"/>
    </xf>
    <xf numFmtId="38" fontId="0" fillId="2" borderId="3" xfId="9" applyFont="1" applyAlignment="1" applyProtection="1">
      <alignment horizontal="center" vertical="center" wrapText="1"/>
    </xf>
    <xf numFmtId="38" fontId="0" fillId="2" borderId="3" xfId="9" applyFont="1" applyAlignment="1" applyProtection="1">
      <alignment vertical="center"/>
    </xf>
    <xf numFmtId="165" fontId="0" fillId="2" borderId="3" xfId="9" applyNumberFormat="1" applyFont="1" applyAlignment="1" applyProtection="1">
      <alignment vertical="center"/>
    </xf>
    <xf numFmtId="4" fontId="0" fillId="2" borderId="3" xfId="9" applyNumberFormat="1" applyFont="1" applyAlignment="1" applyProtection="1">
      <alignment vertical="center"/>
    </xf>
    <xf numFmtId="38" fontId="0" fillId="2" borderId="3" xfId="9" applyFont="1" applyAlignment="1">
      <alignment vertical="center"/>
    </xf>
    <xf numFmtId="40" fontId="0" fillId="2" borderId="3" xfId="9" applyNumberFormat="1" applyFont="1" applyAlignment="1">
      <alignment vertical="center"/>
    </xf>
    <xf numFmtId="0" fontId="7" fillId="2" borderId="3" xfId="7" applyAlignment="1" applyProtection="1">
      <alignment horizontal="centerContinuous" wrapText="1"/>
    </xf>
    <xf numFmtId="166" fontId="0" fillId="2" borderId="3" xfId="9" applyNumberFormat="1" applyFont="1" applyAlignment="1" applyProtection="1">
      <alignment vertical="center"/>
    </xf>
    <xf numFmtId="38" fontId="0" fillId="2" borderId="3" xfId="9" applyFont="1" applyAlignment="1" applyProtection="1">
      <alignment horizontal="center"/>
    </xf>
    <xf numFmtId="38" fontId="0" fillId="2" borderId="3" xfId="9" applyFont="1" applyAlignment="1" applyProtection="1"/>
    <xf numFmtId="166" fontId="0" fillId="2" borderId="3" xfId="9" applyNumberFormat="1" applyFont="1" applyAlignment="1" applyProtection="1"/>
    <xf numFmtId="4" fontId="0" fillId="2" borderId="3" xfId="9" applyNumberFormat="1" applyFont="1" applyAlignment="1" applyProtection="1"/>
    <xf numFmtId="167" fontId="0" fillId="0" borderId="1" xfId="8" applyNumberFormat="1" applyFont="1" applyFill="1" applyBorder="1" applyAlignment="1" applyProtection="1"/>
    <xf numFmtId="168" fontId="0" fillId="0" borderId="2" xfId="8" applyNumberFormat="1" applyFont="1" applyFill="1" applyBorder="1" applyAlignment="1" applyProtection="1">
      <alignment horizontal="left"/>
    </xf>
    <xf numFmtId="169" fontId="0" fillId="0" borderId="1" xfId="8" applyNumberFormat="1" applyFont="1" applyFill="1" applyBorder="1" applyAlignment="1" applyProtection="1"/>
    <xf numFmtId="0" fontId="11" fillId="0" borderId="0" xfId="10"/>
    <xf numFmtId="0" fontId="1" fillId="2" borderId="3" xfId="7" applyFont="1" applyProtection="1">
      <alignment horizontal="centerContinuous" wrapText="1"/>
    </xf>
    <xf numFmtId="0" fontId="4" fillId="2" borderId="3" xfId="7" applyFont="1" applyProtection="1">
      <alignment horizontal="centerContinuous" wrapText="1"/>
    </xf>
    <xf numFmtId="0" fontId="9" fillId="2" borderId="3" xfId="7" applyFont="1" applyProtection="1">
      <alignment horizontal="centerContinuous" wrapText="1"/>
    </xf>
    <xf numFmtId="0" fontId="0" fillId="0" borderId="7" xfId="0" applyBorder="1">
      <alignment vertical="center"/>
    </xf>
    <xf numFmtId="165" fontId="0" fillId="0" borderId="1" xfId="8" applyNumberFormat="1" applyFont="1" applyFill="1" applyBorder="1" applyAlignment="1" applyProtection="1"/>
    <xf numFmtId="170" fontId="0" fillId="0" borderId="2" xfId="8" applyNumberFormat="1" applyFont="1" applyFill="1" applyBorder="1" applyAlignment="1" applyProtection="1">
      <alignment horizontal="left"/>
    </xf>
    <xf numFmtId="166" fontId="0" fillId="0" borderId="1" xfId="8" applyNumberFormat="1" applyFont="1" applyFill="1" applyBorder="1" applyAlignment="1" applyProtection="1"/>
    <xf numFmtId="171" fontId="0" fillId="0" borderId="2" xfId="8" applyNumberFormat="1" applyFont="1" applyFill="1" applyBorder="1" applyAlignment="1" applyProtection="1">
      <alignment horizontal="left"/>
    </xf>
    <xf numFmtId="172" fontId="0" fillId="0" borderId="5" xfId="8" applyNumberFormat="1" applyFont="1" applyFill="1" applyBorder="1" applyAlignment="1" applyProtection="1"/>
    <xf numFmtId="40" fontId="0" fillId="0" borderId="5" xfId="8" applyNumberFormat="1" applyFont="1" applyFill="1" applyBorder="1" applyAlignment="1" applyProtection="1"/>
    <xf numFmtId="173" fontId="0" fillId="0" borderId="1" xfId="8" applyNumberFormat="1" applyFont="1" applyFill="1" applyBorder="1" applyAlignment="1" applyProtection="1"/>
    <xf numFmtId="174" fontId="0" fillId="0" borderId="2" xfId="8" applyNumberFormat="1" applyFont="1" applyFill="1" applyBorder="1" applyAlignment="1" applyProtection="1">
      <alignment horizontal="left"/>
    </xf>
    <xf numFmtId="175" fontId="0" fillId="0" borderId="1" xfId="8" applyNumberFormat="1" applyFont="1" applyFill="1" applyBorder="1" applyAlignment="1" applyProtection="1"/>
    <xf numFmtId="40" fontId="0" fillId="0" borderId="1" xfId="8" applyNumberFormat="1" applyFont="1" applyFill="1" applyBorder="1" applyAlignment="1" applyProtection="1"/>
    <xf numFmtId="40" fontId="0" fillId="0" borderId="2" xfId="8" applyNumberFormat="1" applyFont="1" applyFill="1" applyBorder="1" applyAlignment="1" applyProtection="1"/>
    <xf numFmtId="0" fontId="11" fillId="0" borderId="0" xfId="10" applyNumberFormat="1" applyFont="1" applyFill="1" applyAlignment="1" applyProtection="1"/>
    <xf numFmtId="0" fontId="11" fillId="0" borderId="0" xfId="10" applyNumberFormat="1" applyFill="1" applyAlignment="1" applyProtection="1"/>
    <xf numFmtId="0" fontId="8" fillId="0" borderId="2" xfId="6" applyFont="1" applyProtection="1">
      <alignment horizontal="centerContinuous" wrapText="1"/>
    </xf>
    <xf numFmtId="0" fontId="8" fillId="0" borderId="1" xfId="6" applyBorder="1" applyProtection="1">
      <alignment horizontal="centerContinuous" wrapText="1"/>
    </xf>
    <xf numFmtId="0" fontId="8" fillId="0" borderId="2" xfId="6" applyBorder="1" applyProtection="1">
      <alignment horizontal="centerContinuous" wrapText="1"/>
    </xf>
    <xf numFmtId="167" fontId="0" fillId="0" borderId="1" xfId="8" applyNumberFormat="1" applyFont="1" applyFill="1" applyBorder="1" applyAlignment="1" applyProtection="1">
      <alignment horizontal="center"/>
    </xf>
    <xf numFmtId="167" fontId="0" fillId="0" borderId="2" xfId="8" applyNumberFormat="1" applyFont="1" applyFill="1" applyBorder="1" applyAlignment="1" applyProtection="1">
      <alignment horizontal="center"/>
    </xf>
  </cellXfs>
  <cellStyles count="18">
    <cellStyle name="*) Fußnote" xfId="10" xr:uid="{00000000-0005-0000-0000-000000000000}"/>
    <cellStyle name="[Einheit]" xfId="11" xr:uid="{00000000-0005-0000-0000-000001000000}"/>
    <cellStyle name="[Einheit] hell" xfId="12" xr:uid="{00000000-0005-0000-0000-000002000000}"/>
    <cellStyle name="Comma [0]" xfId="13" xr:uid="{00000000-0005-0000-0000-000003000000}"/>
    <cellStyle name="Currency [0]" xfId="14" xr:uid="{00000000-0005-0000-0000-000004000000}"/>
    <cellStyle name="Datum" xfId="15" xr:uid="{00000000-0005-0000-0000-000005000000}"/>
    <cellStyle name="Normal" xfId="16" xr:uid="{00000000-0005-0000-0000-000006000000}"/>
    <cellStyle name="Spaltenkopf" xfId="7" xr:uid="{00000000-0005-0000-0000-000007000000}"/>
    <cellStyle name="Standard" xfId="0" builtinId="0"/>
    <cellStyle name="Summe" xfId="9" xr:uid="{00000000-0005-0000-0000-000009000000}"/>
    <cellStyle name="Tabelle ?:" xfId="5" xr:uid="{00000000-0005-0000-0000-00000A000000}"/>
    <cellStyle name="Tabellenname" xfId="6" xr:uid="{00000000-0005-0000-0000-00000B000000}"/>
    <cellStyle name="Überschrift 1" xfId="1" builtinId="16"/>
    <cellStyle name="Überschrift 2" xfId="2" builtinId="17"/>
    <cellStyle name="Überschrift 3" xfId="3" builtinId="18"/>
    <cellStyle name="Überschrift 4" xfId="4" builtinId="19"/>
    <cellStyle name="Zahl" xfId="8" xr:uid="{00000000-0005-0000-0000-000010000000}"/>
    <cellStyle name="Zelle"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xdr:rowOff>
    </xdr:from>
    <xdr:to>
      <xdr:col>9</xdr:col>
      <xdr:colOff>591600</xdr:colOff>
      <xdr:row>14</xdr:row>
      <xdr:rowOff>103610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20040" y="2179322"/>
          <a:ext cx="6992400" cy="6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Nach GasNZV § 29 sind hier Kunden mit einem Jahresverbrauch &gt; 1.500.000 kWh oder &gt; 500 kW einzuordnen. </a:t>
          </a:r>
        </a:p>
        <a:p>
          <a:r>
            <a:rPr lang="de-DE" sz="1100" b="0" baseline="0">
              <a:solidFill>
                <a:schemeClr val="dk1"/>
              </a:solidFill>
              <a:latin typeface="Calibri"/>
              <a:ea typeface="+mn-ea"/>
              <a:cs typeface="Arial" pitchFamily="34" charset="0"/>
            </a:rPr>
            <a:t>Die Zuordnung erfolgt zu Beginn einer Abrechnungsperiode.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22</xdr:row>
      <xdr:rowOff>1</xdr:rowOff>
    </xdr:from>
    <xdr:to>
      <xdr:col>9</xdr:col>
      <xdr:colOff>591600</xdr:colOff>
      <xdr:row>24</xdr:row>
      <xdr:rowOff>93307</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320040" y="4099561"/>
          <a:ext cx="6992400" cy="42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Die dargestellten Preise sind Bereichspreise. Ein Anwendungsbeispiel ist unter Ziffer 1.2 enthalten.</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42</xdr:row>
      <xdr:rowOff>1</xdr:rowOff>
    </xdr:from>
    <xdr:to>
      <xdr:col>9</xdr:col>
      <xdr:colOff>591600</xdr:colOff>
      <xdr:row>44</xdr:row>
      <xdr:rowOff>93307</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20040" y="8161021"/>
          <a:ext cx="6992400" cy="42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Die dargestellten Preise sind Bereichspreise. Ein Anwendungsbeispiel ist unter Ziffer 1.2 enthalten.</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84</xdr:row>
      <xdr:rowOff>161924</xdr:rowOff>
    </xdr:from>
    <xdr:to>
      <xdr:col>9</xdr:col>
      <xdr:colOff>591600</xdr:colOff>
      <xdr:row>90</xdr:row>
      <xdr:rowOff>124210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20040" y="17032604"/>
          <a:ext cx="6992400" cy="96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in den Bereich 1 fallende Jahresarbeit wird mit dem Bereichsarbeitspreis multipliziert. Diese Multiplikation wird für alle Folgebereiche durchgeführt, bis die individuelle Jahresarbeit des Netznutzers erreicht ist. Die Bereichsentgelte werden abschließend zum Netznutzungsentgelt Arbeit aufaddiert. Der Sockel stellt dabei die Zwischensumme der vollständig durchlaufenen (vorangegangenen) Bereiche dar.</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104</xdr:row>
      <xdr:rowOff>161924</xdr:rowOff>
    </xdr:from>
    <xdr:to>
      <xdr:col>9</xdr:col>
      <xdr:colOff>591600</xdr:colOff>
      <xdr:row>110</xdr:row>
      <xdr:rowOff>124210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320040" y="21231224"/>
          <a:ext cx="6992400" cy="96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in den Bereich 1 fallende Leistung wird mit dem Bereichsleistungspreis multipliziert. Diese Multiplikation wird für alle Folgebereiche durchgeführt, bis die individuelle Jahreshöchstleistung des Netznutzers erreicht ist. Die Bereichsentgelte werden abschließend zum Netznutzungsentgelt Leistung aufaddiert. Der Sockel stellt dabei die Zwischensumme der vollständig durchlaufenen (vorangegangenen) Bereiche dar.</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129</xdr:row>
      <xdr:rowOff>0</xdr:rowOff>
    </xdr:from>
    <xdr:to>
      <xdr:col>9</xdr:col>
      <xdr:colOff>591600</xdr:colOff>
      <xdr:row>133</xdr:row>
      <xdr:rowOff>113910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320040" y="260146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Alle o.g. Preise sind ohne Konzessionsabgabe dargestellt. Letztere wird an die Städte und Gemeinden in unserem Netzgebiet abgeführt. In den Konzessionsgebieten gelten unterschiedliche Regelungen zur Zahlung der Konzessionsabgabe.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152</xdr:row>
      <xdr:rowOff>0</xdr:rowOff>
    </xdr:from>
    <xdr:to>
      <xdr:col>9</xdr:col>
      <xdr:colOff>591600</xdr:colOff>
      <xdr:row>156</xdr:row>
      <xdr:rowOff>113910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0040" y="3026664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effectLst/>
              <a:latin typeface="+mn-lt"/>
              <a:ea typeface="+mn-ea"/>
              <a:cs typeface="+mn-cs"/>
            </a:rPr>
            <a:t>ᵃ⁾ </a:t>
          </a:r>
          <a:r>
            <a:rPr lang="de-DE" sz="1100" b="0" baseline="0">
              <a:solidFill>
                <a:schemeClr val="dk1"/>
              </a:solidFill>
              <a:latin typeface="Calibri"/>
              <a:ea typeface="+mn-ea"/>
              <a:cs typeface="Arial" pitchFamily="34" charset="0"/>
            </a:rPr>
            <a:t>Alle o.g. Preise sind netto ohne Umsatzsteuer dargestellt. Zuzüglich zu den Nettobeträgen wird die Umsatzsteuer in der jeweils gültigen Höhe, zurzeit 19%, berechnet. Bei der Berechnung der Bruttopreise können sich Rundungsdifferenzen ergeben. Maßgeblich sind die Nettopreise.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162</xdr:row>
      <xdr:rowOff>0</xdr:rowOff>
    </xdr:from>
    <xdr:to>
      <xdr:col>9</xdr:col>
      <xdr:colOff>591600</xdr:colOff>
      <xdr:row>165</xdr:row>
      <xdr:rowOff>103608</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320040" y="32042100"/>
          <a:ext cx="6992400" cy="6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Nach GasNZV § 29 sind hier Kunden mit einem Jahresverbrauch ≤ 1.500.000 kWh und ≤ 500kW einzuordnen. </a:t>
          </a:r>
        </a:p>
        <a:p>
          <a:r>
            <a:rPr lang="de-DE" sz="1100" b="0" baseline="0">
              <a:solidFill>
                <a:schemeClr val="dk1"/>
              </a:solidFill>
              <a:latin typeface="Calibri"/>
              <a:ea typeface="+mn-ea"/>
              <a:cs typeface="Arial" pitchFamily="34" charset="0"/>
            </a:rPr>
            <a:t>Die Zuordnung erfolgt zu Beginn einer Abrechnungsperiode.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230</xdr:row>
      <xdr:rowOff>0</xdr:rowOff>
    </xdr:from>
    <xdr:to>
      <xdr:col>9</xdr:col>
      <xdr:colOff>591600</xdr:colOff>
      <xdr:row>234</xdr:row>
      <xdr:rowOff>113910</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320040" y="447217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Alle o.g. Preise sind ohne Konzessionsabgabe dargestellt. Letztere wird an die Städte und Gemeinden in unserem Netzgebiet abgeführt. In den Konzessionsgebieten gelten unterschiedliche Regelungen zur Zahlung der Konzessionsabgabe.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254</xdr:row>
      <xdr:rowOff>0</xdr:rowOff>
    </xdr:from>
    <xdr:to>
      <xdr:col>9</xdr:col>
      <xdr:colOff>591600</xdr:colOff>
      <xdr:row>258</xdr:row>
      <xdr:rowOff>113910</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320040" y="491413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effectLst/>
              <a:latin typeface="+mn-lt"/>
              <a:ea typeface="+mn-ea"/>
              <a:cs typeface="+mn-cs"/>
            </a:rPr>
            <a:t>ᵇ⁾ </a:t>
          </a:r>
          <a:r>
            <a:rPr lang="de-DE" sz="1100" b="0" baseline="0">
              <a:solidFill>
                <a:schemeClr val="dk1"/>
              </a:solidFill>
              <a:latin typeface="Calibri"/>
              <a:ea typeface="+mn-ea"/>
              <a:cs typeface="Arial" pitchFamily="34" charset="0"/>
            </a:rPr>
            <a:t>Alle o. g. Preise sind </a:t>
          </a:r>
          <a:r>
            <a:rPr lang="de-DE" sz="1100" b="0" baseline="0">
              <a:solidFill>
                <a:schemeClr val="dk1"/>
              </a:solidFill>
              <a:effectLst/>
              <a:latin typeface="+mn-lt"/>
              <a:ea typeface="+mn-ea"/>
              <a:cs typeface="+mn-cs"/>
            </a:rPr>
            <a:t>(soweit nicht anders gekennzeichnet)</a:t>
          </a:r>
          <a:r>
            <a:rPr lang="de-DE" sz="1100" b="0" baseline="0">
              <a:solidFill>
                <a:schemeClr val="dk1"/>
              </a:solidFill>
              <a:latin typeface="Calibri"/>
              <a:ea typeface="+mn-ea"/>
              <a:cs typeface="Arial" pitchFamily="34" charset="0"/>
            </a:rPr>
            <a:t> netto ohne Umsatzsteuer dargestellt. Zuzüglich zu den Nettobeträgen wird die Umsatzsteuer in der jeweils gültigen Höhe, zurzeit 19%, berechnet. Bei der Berechnung der Bruttopreise können sich Rundungsdifferenzen ergeben. Maßgeblich sind die Nettopreise.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180</xdr:row>
      <xdr:rowOff>0</xdr:rowOff>
    </xdr:from>
    <xdr:to>
      <xdr:col>9</xdr:col>
      <xdr:colOff>591600</xdr:colOff>
      <xdr:row>183</xdr:row>
      <xdr:rowOff>124678</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320040" y="35570160"/>
          <a:ext cx="6992400" cy="627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Einstufung in den entsprechenden Bereich erfolgt auf Basis des Erdgasverbrauchs.</a:t>
          </a:r>
        </a:p>
        <a:p>
          <a:r>
            <a:rPr lang="de-DE" sz="1100" b="0" baseline="0">
              <a:solidFill>
                <a:schemeClr val="dk1"/>
              </a:solidFill>
              <a:latin typeface="Calibri"/>
              <a:ea typeface="+mn-ea"/>
              <a:cs typeface="Arial" pitchFamily="34" charset="0"/>
            </a:rPr>
            <a:t>Lieferstellen mit einem Jahresverbrauch &gt;1.500.000 kWh ohne Lastgangmessung werden nach Stufe 5 abgerechnet.</a:t>
          </a:r>
        </a:p>
        <a:p>
          <a:endParaRPr lang="de-DE" sz="1100" b="0" baseline="0">
            <a:solidFill>
              <a:schemeClr val="dk1"/>
            </a:solidFill>
            <a:latin typeface="Calibri"/>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3741\AppData\Local\Microsoft\Windows\INetCache\Content.Outlook\AMYPJUXY\Daten%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AM\WWN\NW\NWRE\Alle\Berechnungen%20NNE\Erdgas\Kalkulation%20WWN%202020\Daten_WWN_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1"/>
      <sheetName val="Pivot"/>
      <sheetName val="Daten"/>
      <sheetName val="Lastgang"/>
      <sheetName val="Entwicklung"/>
      <sheetName val="Abgrenzung"/>
      <sheetName val="Parameter"/>
      <sheetName val="Zusammenfassung"/>
      <sheetName val="Verprobung"/>
      <sheetName val="gelöscht"/>
      <sheetName val="2"/>
      <sheetName val="Kundendaten"/>
      <sheetName val="NR_Arbeit"/>
      <sheetName val="NR_Leistung"/>
      <sheetName val="Preisbildung"/>
      <sheetName val="M&amp;MSB"/>
      <sheetName val="M&amp;MSB (alt)"/>
      <sheetName val="3"/>
      <sheetName val="Preisblatt"/>
      <sheetName val="4"/>
      <sheetName val="Mengen"/>
      <sheetName val="A1a_vorgelagerte_Netzkosten"/>
      <sheetName val="A2_vorgelagerte_Netzkosten"/>
      <sheetName val="5"/>
      <sheetName val="Nebenrechnungen"/>
      <sheetName val="Datenbank_NNE"/>
    </sheetNames>
    <sheetDataSet>
      <sheetData sheetId="0"/>
      <sheetData sheetId="1"/>
      <sheetData sheetId="2"/>
      <sheetData sheetId="3"/>
      <sheetData sheetId="4"/>
      <sheetData sheetId="5"/>
      <sheetData sheetId="6"/>
      <sheetData sheetId="7">
        <row r="7">
          <cell r="E7">
            <v>2019</v>
          </cell>
        </row>
        <row r="14">
          <cell r="E14">
            <v>6</v>
          </cell>
        </row>
        <row r="17">
          <cell r="E17">
            <v>24</v>
          </cell>
        </row>
        <row r="22">
          <cell r="E22">
            <v>1</v>
          </cell>
        </row>
        <row r="25">
          <cell r="E25">
            <v>22</v>
          </cell>
        </row>
      </sheetData>
      <sheetData sheetId="8"/>
      <sheetData sheetId="9"/>
      <sheetData sheetId="10"/>
      <sheetData sheetId="11"/>
      <sheetData sheetId="12"/>
      <sheetData sheetId="13"/>
      <sheetData sheetId="14"/>
      <sheetData sheetId="15">
        <row r="229">
          <cell r="F229">
            <v>14500000</v>
          </cell>
        </row>
        <row r="230">
          <cell r="F230">
            <v>0.9</v>
          </cell>
        </row>
        <row r="262">
          <cell r="F262">
            <v>7000</v>
          </cell>
        </row>
        <row r="263">
          <cell r="F263">
            <v>1</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1"/>
      <sheetName val="Parameter"/>
      <sheetName val="Pivot_LGK"/>
      <sheetName val="Daten"/>
      <sheetName val="Verprobung"/>
      <sheetName val="Lastgangauswertungen"/>
      <sheetName val="Zusammenfassung"/>
      <sheetName val="GTZ"/>
      <sheetName val="Abgrenzung"/>
      <sheetName val="2"/>
      <sheetName val="Kundendaten"/>
      <sheetName val="NR_Arbeit"/>
      <sheetName val="NR_Leistung"/>
      <sheetName val="EOG"/>
      <sheetName val="Preisbildung"/>
      <sheetName val="M&amp;MSB"/>
      <sheetName val="M&amp;MSB_alt"/>
      <sheetName val="3"/>
      <sheetName val="15.10."/>
      <sheetName val="19.12."/>
      <sheetName val="Preisblatt"/>
      <sheetName val="4"/>
      <sheetName val="Datenbank_NNE"/>
      <sheetName val="Grundlagen"/>
      <sheetName val="Grundlagen (2)"/>
      <sheetName val="Preiskurven"/>
      <sheetName val="Einzelfallvergleich"/>
      <sheetName val="Fälle-Konzessionen"/>
      <sheetName val="Entwicklung"/>
      <sheetName val="Planspiel_BKZ"/>
      <sheetName val="Tabelle1"/>
      <sheetName val="5"/>
      <sheetName val="Mengen"/>
      <sheetName val="A1a_vorgelagerte_Netzkosten"/>
      <sheetName val="A1b_Detailabfrage_GuV"/>
      <sheetName val="6"/>
      <sheetName val="A2_vorgelagerte_Netzkosten"/>
      <sheetName val="E2_1_Verteilnetzentgelte"/>
      <sheetName val="E2_3_Ms_Msstb"/>
      <sheetName val="E2_4_Sonstige_Entgelte"/>
      <sheetName val="E3_Plausibilisierung_Entgelte"/>
      <sheetName val="7"/>
      <sheetName val="Nebenrechnungen"/>
      <sheetName val="gelöscht"/>
      <sheetName val="Daten_WWN_2018"/>
    </sheetNames>
    <sheetDataSet>
      <sheetData sheetId="0"/>
      <sheetData sheetId="1"/>
      <sheetData sheetId="2">
        <row r="10">
          <cell r="E10">
            <v>2018</v>
          </cell>
        </row>
        <row r="11">
          <cell r="E11">
            <v>2020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29">
          <cell r="F229">
            <v>10785751.59314312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7">
          <cell r="C7">
            <v>0</v>
          </cell>
          <cell r="D7">
            <v>10000</v>
          </cell>
          <cell r="E7">
            <v>1.26</v>
          </cell>
          <cell r="F7"/>
          <cell r="G7">
            <v>1.776</v>
          </cell>
        </row>
        <row r="8">
          <cell r="C8">
            <v>10001</v>
          </cell>
          <cell r="D8">
            <v>50000</v>
          </cell>
          <cell r="E8">
            <v>3.16</v>
          </cell>
          <cell r="F8"/>
          <cell r="G8">
            <v>1.548</v>
          </cell>
        </row>
        <row r="9">
          <cell r="C9">
            <v>50001</v>
          </cell>
          <cell r="D9">
            <v>100000</v>
          </cell>
          <cell r="E9">
            <v>4.4899999999999993</v>
          </cell>
          <cell r="F9"/>
          <cell r="G9">
            <v>1.516</v>
          </cell>
        </row>
        <row r="10">
          <cell r="C10">
            <v>100001</v>
          </cell>
          <cell r="D10">
            <v>500000</v>
          </cell>
          <cell r="E10">
            <v>6.66</v>
          </cell>
          <cell r="F10"/>
          <cell r="G10">
            <v>1.49</v>
          </cell>
        </row>
        <row r="11">
          <cell r="C11">
            <v>500001</v>
          </cell>
          <cell r="D11">
            <v>1500000</v>
          </cell>
          <cell r="E11">
            <v>40.83</v>
          </cell>
          <cell r="F11"/>
          <cell r="G11">
            <v>1.4079999999999999</v>
          </cell>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v>1</v>
          </cell>
          <cell r="D38">
            <v>1500000</v>
          </cell>
          <cell r="E38">
            <v>0</v>
          </cell>
          <cell r="F38">
            <v>0</v>
          </cell>
          <cell r="G38">
            <v>0.44600000000000001</v>
          </cell>
        </row>
        <row r="39">
          <cell r="C39">
            <v>1500001</v>
          </cell>
          <cell r="D39">
            <v>3000000</v>
          </cell>
          <cell r="E39">
            <v>6690</v>
          </cell>
          <cell r="F39">
            <v>1500000</v>
          </cell>
          <cell r="G39">
            <v>0.40100000000000002</v>
          </cell>
        </row>
        <row r="40">
          <cell r="C40">
            <v>3000001</v>
          </cell>
          <cell r="D40">
            <v>5000000</v>
          </cell>
          <cell r="E40">
            <v>12705</v>
          </cell>
          <cell r="F40">
            <v>3000000</v>
          </cell>
          <cell r="G40">
            <v>0.35199999999999998</v>
          </cell>
        </row>
        <row r="41">
          <cell r="C41">
            <v>5000001</v>
          </cell>
          <cell r="D41">
            <v>10000000</v>
          </cell>
          <cell r="E41">
            <v>19745</v>
          </cell>
          <cell r="F41">
            <v>5000000</v>
          </cell>
          <cell r="G41">
            <v>0.28699999999999998</v>
          </cell>
        </row>
        <row r="42">
          <cell r="C42">
            <v>10000001</v>
          </cell>
          <cell r="D42">
            <v>20000000</v>
          </cell>
          <cell r="E42">
            <v>34095</v>
          </cell>
          <cell r="F42">
            <v>10000000</v>
          </cell>
          <cell r="G42">
            <v>0.22900000000000001</v>
          </cell>
        </row>
        <row r="43">
          <cell r="C43">
            <v>20000001</v>
          </cell>
          <cell r="D43">
            <v>50000000</v>
          </cell>
          <cell r="E43">
            <v>56995</v>
          </cell>
          <cell r="F43">
            <v>20000000</v>
          </cell>
          <cell r="G43">
            <v>0.20300000000000001</v>
          </cell>
        </row>
        <row r="44">
          <cell r="C44">
            <v>50000001</v>
          </cell>
          <cell r="D44">
            <v>100000000</v>
          </cell>
          <cell r="E44">
            <v>117895</v>
          </cell>
          <cell r="F44">
            <v>50000000</v>
          </cell>
          <cell r="G44">
            <v>0.20100000000000001</v>
          </cell>
        </row>
        <row r="45">
          <cell r="C45">
            <v>100000001</v>
          </cell>
          <cell r="D45" t="str">
            <v/>
          </cell>
          <cell r="E45">
            <v>218395</v>
          </cell>
          <cell r="F45">
            <v>100000000</v>
          </cell>
          <cell r="G45">
            <v>0.20300000000000001</v>
          </cell>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v>1</v>
          </cell>
          <cell r="D68">
            <v>801</v>
          </cell>
          <cell r="E68">
            <v>0</v>
          </cell>
          <cell r="F68">
            <v>0</v>
          </cell>
          <cell r="G68">
            <v>18.72</v>
          </cell>
        </row>
        <row r="69">
          <cell r="C69">
            <v>802</v>
          </cell>
          <cell r="D69">
            <v>1451</v>
          </cell>
          <cell r="E69">
            <v>14994.72</v>
          </cell>
          <cell r="F69">
            <v>801</v>
          </cell>
          <cell r="G69">
            <v>16.32</v>
          </cell>
        </row>
        <row r="70">
          <cell r="C70">
            <v>1452</v>
          </cell>
          <cell r="D70">
            <v>2248</v>
          </cell>
          <cell r="E70">
            <v>25602.720000000001</v>
          </cell>
          <cell r="F70">
            <v>1451</v>
          </cell>
          <cell r="G70">
            <v>14.28</v>
          </cell>
        </row>
        <row r="71">
          <cell r="C71">
            <v>2249</v>
          </cell>
          <cell r="D71">
            <v>4072</v>
          </cell>
          <cell r="E71">
            <v>36983.880000000005</v>
          </cell>
          <cell r="F71">
            <v>2248</v>
          </cell>
          <cell r="G71">
            <v>11.76</v>
          </cell>
        </row>
        <row r="72">
          <cell r="C72">
            <v>4073</v>
          </cell>
          <cell r="D72">
            <v>7376</v>
          </cell>
          <cell r="E72">
            <v>58434.12</v>
          </cell>
          <cell r="F72">
            <v>4072</v>
          </cell>
          <cell r="G72">
            <v>9.84</v>
          </cell>
        </row>
        <row r="73">
          <cell r="C73">
            <v>7377</v>
          </cell>
          <cell r="D73">
            <v>16176</v>
          </cell>
          <cell r="E73">
            <v>90945.48000000001</v>
          </cell>
          <cell r="F73">
            <v>7376</v>
          </cell>
          <cell r="G73">
            <v>9.1199999999999992</v>
          </cell>
        </row>
        <row r="74">
          <cell r="C74">
            <v>16177</v>
          </cell>
          <cell r="D74">
            <v>29298</v>
          </cell>
          <cell r="E74">
            <v>171201.48</v>
          </cell>
          <cell r="F74">
            <v>16176</v>
          </cell>
          <cell r="G74">
            <v>9.1199999999999992</v>
          </cell>
        </row>
        <row r="75">
          <cell r="C75">
            <v>29299</v>
          </cell>
          <cell r="D75" t="str">
            <v/>
          </cell>
          <cell r="E75">
            <v>290874.12</v>
          </cell>
          <cell r="F75">
            <v>29298</v>
          </cell>
          <cell r="G75">
            <v>9.24</v>
          </cell>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39"/>
      <sheetData sheetId="40"/>
      <sheetData sheetId="41"/>
      <sheetData sheetId="42"/>
      <sheetData sheetId="43"/>
      <sheetData sheetId="44"/>
      <sheetData sheetId="4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9">
    <tabColor theme="6"/>
  </sheetPr>
  <dimension ref="A1:K271"/>
  <sheetViews>
    <sheetView showGridLines="0" tabSelected="1" zoomScaleNormal="100" workbookViewId="0"/>
  </sheetViews>
  <sheetFormatPr baseColWidth="10" defaultColWidth="0" defaultRowHeight="13.2" customHeight="1" zeroHeight="1" x14ac:dyDescent="0.25"/>
  <cols>
    <col min="1" max="1" width="4.6640625" style="2" customWidth="1"/>
    <col min="2" max="11" width="11.6640625" style="2" customWidth="1"/>
    <col min="12" max="16384" width="11.6640625" style="2" hidden="1"/>
  </cols>
  <sheetData>
    <row r="1" spans="1:10" ht="25.8" x14ac:dyDescent="0.5">
      <c r="A1" s="1" t="s">
        <v>0</v>
      </c>
    </row>
    <row r="2" spans="1:10" x14ac:dyDescent="0.25"/>
    <row r="3" spans="1:10" x14ac:dyDescent="0.25"/>
    <row r="4" spans="1:10" ht="14.4" x14ac:dyDescent="0.25">
      <c r="B4" t="s">
        <v>1</v>
      </c>
    </row>
    <row r="5" spans="1:10" ht="14.4" x14ac:dyDescent="0.25">
      <c r="B5" t="s">
        <v>2</v>
      </c>
      <c r="C5" s="3">
        <v>44197</v>
      </c>
    </row>
    <row r="6" spans="1:10" ht="14.4" x14ac:dyDescent="0.25">
      <c r="E6"/>
    </row>
    <row r="7" spans="1:10" ht="14.4" x14ac:dyDescent="0.25">
      <c r="E7"/>
    </row>
    <row r="8" spans="1:10" ht="14.4" x14ac:dyDescent="0.25">
      <c r="E8"/>
    </row>
    <row r="9" spans="1:10" ht="21" x14ac:dyDescent="0.4">
      <c r="A9" s="4">
        <v>1</v>
      </c>
      <c r="B9" s="4" t="s">
        <v>3</v>
      </c>
      <c r="C9" s="5"/>
      <c r="D9" s="5"/>
      <c r="E9" s="5"/>
      <c r="F9" s="5"/>
      <c r="G9" s="5"/>
      <c r="H9" s="5"/>
      <c r="I9" s="5"/>
      <c r="J9" s="5"/>
    </row>
    <row r="10" spans="1:10" x14ac:dyDescent="0.25"/>
    <row r="11" spans="1:10" x14ac:dyDescent="0.25"/>
    <row r="12" spans="1:10" x14ac:dyDescent="0.25"/>
    <row r="13" spans="1:10" x14ac:dyDescent="0.25"/>
    <row r="14" spans="1:10" x14ac:dyDescent="0.25"/>
    <row r="15" spans="1:10" x14ac:dyDescent="0.25"/>
    <row r="16" spans="1:10" x14ac:dyDescent="0.25"/>
    <row r="17" spans="2:7" ht="18" x14ac:dyDescent="0.35">
      <c r="B17" s="6" t="s">
        <v>4</v>
      </c>
    </row>
    <row r="18" spans="2:7" x14ac:dyDescent="0.25"/>
    <row r="19" spans="2:7" x14ac:dyDescent="0.25"/>
    <row r="20" spans="2:7" ht="14.4" x14ac:dyDescent="0.3">
      <c r="B20" s="7" t="s">
        <v>5</v>
      </c>
    </row>
    <row r="21" spans="2:7" x14ac:dyDescent="0.25"/>
    <row r="22" spans="2:7" x14ac:dyDescent="0.25"/>
    <row r="23" spans="2:7" x14ac:dyDescent="0.25"/>
    <row r="24" spans="2:7" x14ac:dyDescent="0.25"/>
    <row r="25" spans="2:7" x14ac:dyDescent="0.25"/>
    <row r="26" spans="2:7" ht="14.4" x14ac:dyDescent="0.3">
      <c r="B26" s="8">
        <v>1</v>
      </c>
      <c r="C26" s="9" t="s">
        <v>6</v>
      </c>
      <c r="D26" s="9"/>
      <c r="E26" s="9"/>
      <c r="F26" s="9"/>
      <c r="G26" s="9"/>
    </row>
    <row r="27" spans="2:7" ht="14.4" x14ac:dyDescent="0.3">
      <c r="B27" s="10"/>
      <c r="C27" s="11"/>
      <c r="D27" s="12"/>
      <c r="E27" s="13" t="s">
        <v>7</v>
      </c>
      <c r="F27" s="13"/>
      <c r="G27" s="13" t="s">
        <v>6</v>
      </c>
    </row>
    <row r="28" spans="2:7" ht="55.8" x14ac:dyDescent="0.3">
      <c r="B28" s="14" t="s">
        <v>8</v>
      </c>
      <c r="C28" s="15" t="s">
        <v>9</v>
      </c>
      <c r="D28" s="15" t="s">
        <v>10</v>
      </c>
      <c r="E28" s="15" t="s">
        <v>11</v>
      </c>
      <c r="F28" s="15" t="s">
        <v>12</v>
      </c>
      <c r="G28" s="15" t="s">
        <v>13</v>
      </c>
    </row>
    <row r="29" spans="2:7" ht="14.4" x14ac:dyDescent="0.3">
      <c r="B29" s="16">
        <v>1</v>
      </c>
      <c r="C29" s="17">
        <v>1</v>
      </c>
      <c r="D29" s="17">
        <v>1500000</v>
      </c>
      <c r="E29" s="18">
        <v>0</v>
      </c>
      <c r="F29" s="17">
        <v>0</v>
      </c>
      <c r="G29" s="19">
        <v>0.46400000000000002</v>
      </c>
    </row>
    <row r="30" spans="2:7" ht="14.4" x14ac:dyDescent="0.3">
      <c r="B30" s="16">
        <v>2</v>
      </c>
      <c r="C30" s="17">
        <v>1500001</v>
      </c>
      <c r="D30" s="17">
        <v>3000000</v>
      </c>
      <c r="E30" s="18">
        <v>6960</v>
      </c>
      <c r="F30" s="17">
        <v>1500000</v>
      </c>
      <c r="G30" s="19">
        <v>0.41499999999999998</v>
      </c>
    </row>
    <row r="31" spans="2:7" ht="14.4" x14ac:dyDescent="0.3">
      <c r="B31" s="16">
        <v>3</v>
      </c>
      <c r="C31" s="17">
        <v>3000001</v>
      </c>
      <c r="D31" s="17">
        <v>5000000</v>
      </c>
      <c r="E31" s="18">
        <v>13185</v>
      </c>
      <c r="F31" s="17">
        <v>3000000</v>
      </c>
      <c r="G31" s="19">
        <v>0.376</v>
      </c>
    </row>
    <row r="32" spans="2:7" ht="14.4" x14ac:dyDescent="0.3">
      <c r="B32" s="16">
        <v>4</v>
      </c>
      <c r="C32" s="17">
        <v>5000001</v>
      </c>
      <c r="D32" s="17">
        <v>10000000</v>
      </c>
      <c r="E32" s="18">
        <v>20705</v>
      </c>
      <c r="F32" s="17">
        <v>5000000</v>
      </c>
      <c r="G32" s="19">
        <v>0.32700000000000001</v>
      </c>
    </row>
    <row r="33" spans="2:7" ht="14.4" x14ac:dyDescent="0.3">
      <c r="B33" s="16">
        <v>5</v>
      </c>
      <c r="C33" s="17">
        <v>10000001</v>
      </c>
      <c r="D33" s="17">
        <v>20000000</v>
      </c>
      <c r="E33" s="18">
        <v>37055</v>
      </c>
      <c r="F33" s="17">
        <v>10000000</v>
      </c>
      <c r="G33" s="19">
        <v>0.27400000000000002</v>
      </c>
    </row>
    <row r="34" spans="2:7" ht="14.4" x14ac:dyDescent="0.3">
      <c r="B34" s="16">
        <v>6</v>
      </c>
      <c r="C34" s="17">
        <v>20000001</v>
      </c>
      <c r="D34" s="17">
        <v>50000000</v>
      </c>
      <c r="E34" s="18">
        <v>64455</v>
      </c>
      <c r="F34" s="17">
        <v>20000000</v>
      </c>
      <c r="G34" s="19">
        <v>0.22900000000000001</v>
      </c>
    </row>
    <row r="35" spans="2:7" ht="14.4" x14ac:dyDescent="0.3">
      <c r="B35" s="16">
        <v>7</v>
      </c>
      <c r="C35" s="17">
        <v>50000001</v>
      </c>
      <c r="D35" s="17">
        <v>100000000</v>
      </c>
      <c r="E35" s="18">
        <v>133155</v>
      </c>
      <c r="F35" s="17">
        <v>50000000</v>
      </c>
      <c r="G35" s="19">
        <v>0.20599999999999999</v>
      </c>
    </row>
    <row r="36" spans="2:7" ht="14.4" x14ac:dyDescent="0.3">
      <c r="B36" s="16">
        <v>8</v>
      </c>
      <c r="C36" s="17">
        <v>100000001</v>
      </c>
      <c r="D36" s="17" t="s">
        <v>77</v>
      </c>
      <c r="E36" s="18">
        <v>236155</v>
      </c>
      <c r="F36" s="17">
        <v>100000000</v>
      </c>
      <c r="G36" s="19">
        <v>0.19700000000000001</v>
      </c>
    </row>
    <row r="37" spans="2:7" x14ac:dyDescent="0.25"/>
    <row r="38" spans="2:7" x14ac:dyDescent="0.25"/>
    <row r="39" spans="2:7" x14ac:dyDescent="0.25"/>
    <row r="40" spans="2:7" ht="14.4" x14ac:dyDescent="0.3">
      <c r="B40" s="7" t="s">
        <v>14</v>
      </c>
    </row>
    <row r="41" spans="2:7" x14ac:dyDescent="0.25"/>
    <row r="42" spans="2:7" x14ac:dyDescent="0.25"/>
    <row r="43" spans="2:7" x14ac:dyDescent="0.25"/>
    <row r="44" spans="2:7" x14ac:dyDescent="0.25"/>
    <row r="45" spans="2:7" x14ac:dyDescent="0.25"/>
    <row r="46" spans="2:7" ht="14.4" x14ac:dyDescent="0.3">
      <c r="B46" s="8">
        <f ca="1">B26+1</f>
        <v>2</v>
      </c>
      <c r="C46" s="9" t="s">
        <v>6</v>
      </c>
      <c r="D46" s="9"/>
      <c r="E46" s="9"/>
      <c r="F46" s="9"/>
      <c r="G46" s="9"/>
    </row>
    <row r="47" spans="2:7" ht="14.4" x14ac:dyDescent="0.3">
      <c r="B47" s="10"/>
      <c r="C47" s="11"/>
      <c r="D47" s="12"/>
      <c r="E47" s="13" t="s">
        <v>7</v>
      </c>
      <c r="F47" s="13"/>
      <c r="G47" s="13" t="s">
        <v>6</v>
      </c>
    </row>
    <row r="48" spans="2:7" ht="55.8" x14ac:dyDescent="0.3">
      <c r="B48" s="13" t="s">
        <v>8</v>
      </c>
      <c r="C48" s="15" t="s">
        <v>15</v>
      </c>
      <c r="D48" s="15" t="s">
        <v>16</v>
      </c>
      <c r="E48" s="15" t="s">
        <v>11</v>
      </c>
      <c r="F48" s="15" t="s">
        <v>17</v>
      </c>
      <c r="G48" s="15" t="s">
        <v>18</v>
      </c>
    </row>
    <row r="49" spans="2:7" ht="14.4" x14ac:dyDescent="0.3">
      <c r="B49" s="16">
        <v>1</v>
      </c>
      <c r="C49" s="17">
        <v>1</v>
      </c>
      <c r="D49" s="17">
        <v>801</v>
      </c>
      <c r="E49" s="18">
        <v>0</v>
      </c>
      <c r="F49" s="17">
        <v>0</v>
      </c>
      <c r="G49" s="20">
        <v>17.64</v>
      </c>
    </row>
    <row r="50" spans="2:7" ht="14.4" x14ac:dyDescent="0.3">
      <c r="B50" s="16">
        <v>2</v>
      </c>
      <c r="C50" s="17">
        <v>802</v>
      </c>
      <c r="D50" s="17">
        <v>1451</v>
      </c>
      <c r="E50" s="18">
        <v>14129.640000000001</v>
      </c>
      <c r="F50" s="17">
        <v>801</v>
      </c>
      <c r="G50" s="20">
        <v>15.84</v>
      </c>
    </row>
    <row r="51" spans="2:7" ht="14.4" x14ac:dyDescent="0.3">
      <c r="B51" s="16">
        <v>3</v>
      </c>
      <c r="C51" s="17">
        <v>1452</v>
      </c>
      <c r="D51" s="17">
        <v>2248</v>
      </c>
      <c r="E51" s="18">
        <v>24425.64</v>
      </c>
      <c r="F51" s="17">
        <v>1451</v>
      </c>
      <c r="G51" s="20">
        <v>14.52</v>
      </c>
    </row>
    <row r="52" spans="2:7" ht="14.4" x14ac:dyDescent="0.3">
      <c r="B52" s="16">
        <v>4</v>
      </c>
      <c r="C52" s="17">
        <v>2249</v>
      </c>
      <c r="D52" s="17">
        <v>4072</v>
      </c>
      <c r="E52" s="18">
        <v>35998.080000000002</v>
      </c>
      <c r="F52" s="17">
        <v>2248</v>
      </c>
      <c r="G52" s="20">
        <v>12.719999999999999</v>
      </c>
    </row>
    <row r="53" spans="2:7" ht="14.4" x14ac:dyDescent="0.3">
      <c r="B53" s="16">
        <v>5</v>
      </c>
      <c r="C53" s="17">
        <v>4073</v>
      </c>
      <c r="D53" s="17">
        <v>7376</v>
      </c>
      <c r="E53" s="18">
        <v>59199.360000000001</v>
      </c>
      <c r="F53" s="17">
        <v>4072</v>
      </c>
      <c r="G53" s="20">
        <v>10.799999999999999</v>
      </c>
    </row>
    <row r="54" spans="2:7" ht="14.4" x14ac:dyDescent="0.3">
      <c r="B54" s="16">
        <v>6</v>
      </c>
      <c r="C54" s="17">
        <v>7377</v>
      </c>
      <c r="D54" s="17">
        <v>16176</v>
      </c>
      <c r="E54" s="18">
        <v>94882.559999999998</v>
      </c>
      <c r="F54" s="17">
        <v>7376</v>
      </c>
      <c r="G54" s="20">
        <v>8.879999999999999</v>
      </c>
    </row>
    <row r="55" spans="2:7" ht="14.4" x14ac:dyDescent="0.3">
      <c r="B55" s="16">
        <v>7</v>
      </c>
      <c r="C55" s="17">
        <v>16177</v>
      </c>
      <c r="D55" s="17">
        <v>29298</v>
      </c>
      <c r="E55" s="18">
        <v>173026.56</v>
      </c>
      <c r="F55" s="17">
        <v>16176</v>
      </c>
      <c r="G55" s="20">
        <v>7.8</v>
      </c>
    </row>
    <row r="56" spans="2:7" ht="14.4" x14ac:dyDescent="0.3">
      <c r="B56" s="16">
        <v>8</v>
      </c>
      <c r="C56" s="17">
        <v>29299</v>
      </c>
      <c r="D56" s="17" t="s">
        <v>77</v>
      </c>
      <c r="E56" s="18">
        <v>275378.15999999997</v>
      </c>
      <c r="F56" s="17">
        <v>29298</v>
      </c>
      <c r="G56" s="20">
        <v>7.4399999999999995</v>
      </c>
    </row>
    <row r="57" spans="2:7" x14ac:dyDescent="0.25"/>
    <row r="58" spans="2:7" x14ac:dyDescent="0.25"/>
    <row r="59" spans="2:7" x14ac:dyDescent="0.25"/>
    <row r="60" spans="2:7" ht="18" x14ac:dyDescent="0.35">
      <c r="B60" s="6" t="s">
        <v>19</v>
      </c>
    </row>
    <row r="61" spans="2:7" x14ac:dyDescent="0.25"/>
    <row r="62" spans="2:7" x14ac:dyDescent="0.25"/>
    <row r="63" spans="2:7" ht="14.4" x14ac:dyDescent="0.3">
      <c r="B63" s="7" t="s">
        <v>20</v>
      </c>
    </row>
    <row r="64" spans="2:7" x14ac:dyDescent="0.25"/>
    <row r="65" spans="2:7" x14ac:dyDescent="0.25"/>
    <row r="66" spans="2:7" ht="14.4" x14ac:dyDescent="0.3">
      <c r="B66" s="8">
        <f ca="1">B46+1</f>
        <v>3</v>
      </c>
      <c r="C66" s="9" t="s">
        <v>6</v>
      </c>
      <c r="D66" s="9"/>
      <c r="E66" s="9"/>
      <c r="F66" s="9"/>
      <c r="G66" s="9"/>
    </row>
    <row r="67" spans="2:7" ht="14.4" x14ac:dyDescent="0.3">
      <c r="B67" s="21" t="s">
        <v>21</v>
      </c>
      <c r="C67" s="22"/>
      <c r="D67" s="23"/>
      <c r="E67" s="17" t="s">
        <v>22</v>
      </c>
      <c r="F67" s="24">
        <v>18000000</v>
      </c>
      <c r="G67" s="25" t="s">
        <v>23</v>
      </c>
    </row>
    <row r="68" spans="2:7" ht="14.4" x14ac:dyDescent="0.3">
      <c r="B68" s="21" t="s">
        <v>24</v>
      </c>
      <c r="C68" s="22"/>
      <c r="D68" s="23"/>
      <c r="E68" s="17" t="s">
        <v>25</v>
      </c>
      <c r="F68" s="24">
        <v>4000</v>
      </c>
      <c r="G68" s="25" t="s">
        <v>26</v>
      </c>
    </row>
    <row r="69" spans="2:7" x14ac:dyDescent="0.25"/>
    <row r="70" spans="2:7" x14ac:dyDescent="0.25"/>
    <row r="71" spans="2:7" x14ac:dyDescent="0.25"/>
    <row r="72" spans="2:7" ht="14.4" x14ac:dyDescent="0.3">
      <c r="B72" s="7" t="s">
        <v>27</v>
      </c>
    </row>
    <row r="73" spans="2:7" x14ac:dyDescent="0.25"/>
    <row r="74" spans="2:7" x14ac:dyDescent="0.25"/>
    <row r="75" spans="2:7" ht="14.4" x14ac:dyDescent="0.3">
      <c r="B75" s="8">
        <f ca="1">B66+1</f>
        <v>4</v>
      </c>
      <c r="C75" s="9" t="s">
        <v>6</v>
      </c>
      <c r="D75" s="9"/>
      <c r="E75" s="9"/>
    </row>
    <row r="76" spans="2:7" ht="55.2" x14ac:dyDescent="0.3">
      <c r="B76" s="13" t="s">
        <v>8</v>
      </c>
      <c r="C76" s="26" t="s">
        <v>28</v>
      </c>
      <c r="D76" s="26" t="s">
        <v>29</v>
      </c>
      <c r="E76" s="27" t="s">
        <v>30</v>
      </c>
    </row>
    <row r="77" spans="2:7" ht="14.4" x14ac:dyDescent="0.3">
      <c r="B77" s="16">
        <v>1</v>
      </c>
      <c r="C77" s="17">
        <f ca="1">D29-C29+1</f>
        <v>1500000</v>
      </c>
      <c r="D77" s="19">
        <f ca="1">G29</f>
        <v>0.46400000000000002</v>
      </c>
      <c r="E77" s="18">
        <f ca="1">C77*D77/100</f>
        <v>6960</v>
      </c>
    </row>
    <row r="78" spans="2:7" ht="14.4" x14ac:dyDescent="0.3">
      <c r="B78" s="16">
        <v>2</v>
      </c>
      <c r="C78" s="17">
        <f ca="1">D30-C30+1</f>
        <v>1500000</v>
      </c>
      <c r="D78" s="19">
        <f ca="1">G30</f>
        <v>0.41499999999999998</v>
      </c>
      <c r="E78" s="18">
        <f ca="1">C78*D78/100</f>
        <v>6225</v>
      </c>
    </row>
    <row r="79" spans="2:7" ht="14.4" x14ac:dyDescent="0.3">
      <c r="B79" s="16">
        <v>3</v>
      </c>
      <c r="C79" s="17">
        <f ca="1">D31-C31+1</f>
        <v>2000000</v>
      </c>
      <c r="D79" s="19">
        <f ca="1">G31</f>
        <v>0.376</v>
      </c>
      <c r="E79" s="18">
        <f ca="1">C79*D79/100</f>
        <v>7520</v>
      </c>
    </row>
    <row r="80" spans="2:7" ht="14.4" x14ac:dyDescent="0.3">
      <c r="B80" s="16">
        <v>4</v>
      </c>
      <c r="C80" s="17">
        <f ca="1">D32-C32+1</f>
        <v>5000000</v>
      </c>
      <c r="D80" s="19">
        <f ca="1">G32</f>
        <v>0.32700000000000001</v>
      </c>
      <c r="E80" s="18">
        <f ca="1">C80*D80/100</f>
        <v>16350</v>
      </c>
    </row>
    <row r="81" spans="2:5" ht="28.8" x14ac:dyDescent="0.25">
      <c r="B81" s="28" t="s">
        <v>31</v>
      </c>
      <c r="C81" s="29">
        <f ca="1">SUM(C77:C80)</f>
        <v>10000000</v>
      </c>
      <c r="D81" s="30"/>
      <c r="E81" s="31">
        <f ca="1">SUM(E77:E80)</f>
        <v>37055</v>
      </c>
    </row>
    <row r="82" spans="2:5" ht="14.4" x14ac:dyDescent="0.3">
      <c r="B82" s="16">
        <v>5</v>
      </c>
      <c r="C82" s="17">
        <f ca="1">IF((F67-C81)&gt;(D33-C33+1),"#Fehler",(F67-C81))</f>
        <v>8000000</v>
      </c>
      <c r="D82" s="19">
        <f ca="1">G33</f>
        <v>0.27400000000000002</v>
      </c>
      <c r="E82" s="18">
        <f ca="1">C82*D82/100</f>
        <v>21920</v>
      </c>
    </row>
    <row r="83" spans="2:5" ht="14.4" x14ac:dyDescent="0.25">
      <c r="B83" s="32" t="s">
        <v>32</v>
      </c>
      <c r="C83" s="32">
        <f ca="1">SUM(C81:C82)</f>
        <v>18000000</v>
      </c>
      <c r="D83" s="32"/>
      <c r="E83" s="33">
        <f ca="1">SUM(E81:E82)</f>
        <v>58975</v>
      </c>
    </row>
    <row r="84" spans="2:5" x14ac:dyDescent="0.25"/>
    <row r="85" spans="2:5" x14ac:dyDescent="0.25"/>
    <row r="86" spans="2:5" x14ac:dyDescent="0.25"/>
    <row r="87" spans="2:5" x14ac:dyDescent="0.25"/>
    <row r="88" spans="2:5" x14ac:dyDescent="0.25"/>
    <row r="89" spans="2:5" x14ac:dyDescent="0.25"/>
    <row r="90" spans="2:5" x14ac:dyDescent="0.25"/>
    <row r="91" spans="2:5" x14ac:dyDescent="0.25"/>
    <row r="92" spans="2:5" x14ac:dyDescent="0.25"/>
    <row r="93" spans="2:5" ht="14.4" x14ac:dyDescent="0.3">
      <c r="B93" s="7" t="s">
        <v>33</v>
      </c>
    </row>
    <row r="94" spans="2:5" x14ac:dyDescent="0.25"/>
    <row r="95" spans="2:5" x14ac:dyDescent="0.25"/>
    <row r="96" spans="2:5" ht="14.4" x14ac:dyDescent="0.3">
      <c r="B96" s="8">
        <f ca="1">B75+1</f>
        <v>5</v>
      </c>
      <c r="C96" s="9" t="s">
        <v>6</v>
      </c>
      <c r="D96" s="9"/>
      <c r="E96" s="9"/>
    </row>
    <row r="97" spans="2:5" ht="55.8" x14ac:dyDescent="0.3">
      <c r="B97" s="13" t="s">
        <v>8</v>
      </c>
      <c r="C97" s="34" t="s">
        <v>34</v>
      </c>
      <c r="D97" s="34" t="s">
        <v>35</v>
      </c>
      <c r="E97" s="34" t="s">
        <v>36</v>
      </c>
    </row>
    <row r="98" spans="2:5" ht="14.4" x14ac:dyDescent="0.3">
      <c r="B98" s="16">
        <v>1</v>
      </c>
      <c r="C98" s="17">
        <f ca="1">D49-C49+1</f>
        <v>801</v>
      </c>
      <c r="D98" s="20">
        <f ca="1">G49</f>
        <v>17.64</v>
      </c>
      <c r="E98" s="18">
        <f ca="1">C98*D98</f>
        <v>14129.640000000001</v>
      </c>
    </row>
    <row r="99" spans="2:5" ht="14.4" x14ac:dyDescent="0.3">
      <c r="B99" s="16">
        <v>2</v>
      </c>
      <c r="C99" s="17">
        <f ca="1">D50-C50+1</f>
        <v>650</v>
      </c>
      <c r="D99" s="20">
        <f ca="1">G50</f>
        <v>15.84</v>
      </c>
      <c r="E99" s="18">
        <f ca="1">C99*D99</f>
        <v>10296</v>
      </c>
    </row>
    <row r="100" spans="2:5" ht="14.4" x14ac:dyDescent="0.3">
      <c r="B100" s="16">
        <v>3</v>
      </c>
      <c r="C100" s="17">
        <f ca="1">D51-C51+1</f>
        <v>797</v>
      </c>
      <c r="D100" s="20">
        <f ca="1">G51</f>
        <v>14.52</v>
      </c>
      <c r="E100" s="18">
        <f ca="1">C100*D100</f>
        <v>11572.44</v>
      </c>
    </row>
    <row r="101" spans="2:5" ht="28.8" x14ac:dyDescent="0.25">
      <c r="B101" s="28" t="s">
        <v>31</v>
      </c>
      <c r="C101" s="29">
        <f ca="1">SUM(C98:C100)</f>
        <v>2248</v>
      </c>
      <c r="D101" s="35"/>
      <c r="E101" s="31">
        <f ca="1">SUM(E98:E100)</f>
        <v>35998.080000000002</v>
      </c>
    </row>
    <row r="102" spans="2:5" ht="14.4" x14ac:dyDescent="0.3">
      <c r="B102" s="16">
        <v>4</v>
      </c>
      <c r="C102" s="17">
        <f ca="1">IF((F68-C101)&gt;(D52-C52+1),"#Fehler",(F68-C101))</f>
        <v>1752</v>
      </c>
      <c r="D102" s="20">
        <f ca="1">G52</f>
        <v>12.719999999999999</v>
      </c>
      <c r="E102" s="18">
        <f ca="1">C102*D102</f>
        <v>22285.439999999999</v>
      </c>
    </row>
    <row r="103" spans="2:5" ht="14.4" x14ac:dyDescent="0.3">
      <c r="B103" s="36" t="s">
        <v>32</v>
      </c>
      <c r="C103" s="37">
        <f ca="1">SUM(C101:C102)</f>
        <v>4000</v>
      </c>
      <c r="D103" s="38"/>
      <c r="E103" s="39">
        <f ca="1">SUM(E101:E102)</f>
        <v>58283.520000000004</v>
      </c>
    </row>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spans="2:5" ht="18" x14ac:dyDescent="0.35">
      <c r="B113" s="6" t="s">
        <v>37</v>
      </c>
    </row>
    <row r="114" spans="2:5" x14ac:dyDescent="0.25"/>
    <row r="115" spans="2:5" x14ac:dyDescent="0.25"/>
    <row r="116" spans="2:5" ht="14.4" x14ac:dyDescent="0.3">
      <c r="B116" s="8">
        <f ca="1">B96+1</f>
        <v>6</v>
      </c>
      <c r="C116" s="9" t="s">
        <v>6</v>
      </c>
      <c r="D116" s="9"/>
      <c r="E116" s="9"/>
    </row>
    <row r="117" spans="2:5" ht="55.8" x14ac:dyDescent="0.3">
      <c r="B117" s="13" t="s">
        <v>38</v>
      </c>
      <c r="C117" s="13"/>
      <c r="D117" s="34" t="s">
        <v>39</v>
      </c>
      <c r="E117" s="34" t="s">
        <v>40</v>
      </c>
    </row>
    <row r="118" spans="2:5" ht="14.4" x14ac:dyDescent="0.3">
      <c r="B118" s="40">
        <v>2.5</v>
      </c>
      <c r="C118" s="41">
        <v>25</v>
      </c>
      <c r="D118" s="20">
        <v>499.56000000000006</v>
      </c>
      <c r="E118" s="20">
        <v>149.52000000000001</v>
      </c>
    </row>
    <row r="119" spans="2:5" ht="14.4" x14ac:dyDescent="0.3">
      <c r="B119" s="40">
        <v>40</v>
      </c>
      <c r="C119" s="41">
        <v>100</v>
      </c>
      <c r="D119" s="20">
        <v>615.84</v>
      </c>
      <c r="E119" s="20">
        <v>149.52000000000001</v>
      </c>
    </row>
    <row r="120" spans="2:5" ht="14.4" x14ac:dyDescent="0.3">
      <c r="B120" s="40">
        <v>160</v>
      </c>
      <c r="C120" s="41">
        <v>250</v>
      </c>
      <c r="D120" s="20">
        <v>663.84</v>
      </c>
      <c r="E120" s="20">
        <v>149.52000000000001</v>
      </c>
    </row>
    <row r="121" spans="2:5" ht="14.4" x14ac:dyDescent="0.3">
      <c r="B121" s="40">
        <v>400</v>
      </c>
      <c r="C121" s="41">
        <v>650</v>
      </c>
      <c r="D121" s="20">
        <v>846.96</v>
      </c>
      <c r="E121" s="20">
        <v>149.52000000000001</v>
      </c>
    </row>
    <row r="122" spans="2:5" ht="14.4" x14ac:dyDescent="0.3">
      <c r="B122" s="42">
        <v>1000</v>
      </c>
      <c r="C122" s="41" t="s">
        <v>77</v>
      </c>
      <c r="D122" s="20">
        <v>1062.48</v>
      </c>
      <c r="E122" s="20">
        <v>149.52000000000001</v>
      </c>
    </row>
    <row r="123" spans="2:5" x14ac:dyDescent="0.25">
      <c r="B123" s="43" t="s">
        <v>41</v>
      </c>
    </row>
    <row r="124" spans="2:5" x14ac:dyDescent="0.25"/>
    <row r="125" spans="2:5" x14ac:dyDescent="0.25"/>
    <row r="126" spans="2:5" x14ac:dyDescent="0.25"/>
    <row r="127" spans="2:5" ht="18" x14ac:dyDescent="0.35">
      <c r="B127" s="6" t="s">
        <v>42</v>
      </c>
    </row>
    <row r="128" spans="2:5" x14ac:dyDescent="0.25"/>
    <row r="129" spans="2:6" x14ac:dyDescent="0.25"/>
    <row r="130" spans="2:6" x14ac:dyDescent="0.25"/>
    <row r="131" spans="2:6" x14ac:dyDescent="0.25"/>
    <row r="132" spans="2:6" x14ac:dyDescent="0.25"/>
    <row r="133" spans="2:6" x14ac:dyDescent="0.25"/>
    <row r="134" spans="2:6" x14ac:dyDescent="0.25"/>
    <row r="135" spans="2:6" ht="28.8" x14ac:dyDescent="0.3">
      <c r="B135" s="8">
        <f ca="1">B116+1</f>
        <v>7</v>
      </c>
      <c r="C135" s="9" t="s">
        <v>43</v>
      </c>
      <c r="D135" s="9"/>
      <c r="E135" s="9"/>
      <c r="F135" s="9"/>
    </row>
    <row r="136" spans="2:6" ht="14.4" x14ac:dyDescent="0.3">
      <c r="B136" s="44" t="s">
        <v>44</v>
      </c>
      <c r="C136" s="45"/>
      <c r="D136" s="45"/>
      <c r="E136" s="45"/>
      <c r="F136" s="46" t="s">
        <v>45</v>
      </c>
    </row>
    <row r="137" spans="2:6" ht="14.4" x14ac:dyDescent="0.3">
      <c r="B137" s="9" t="s">
        <v>46</v>
      </c>
      <c r="C137" s="9"/>
      <c r="D137" s="9"/>
      <c r="E137" s="9"/>
      <c r="F137" s="9"/>
    </row>
    <row r="138" spans="2:6" ht="14.4" x14ac:dyDescent="0.3">
      <c r="B138" s="21" t="s">
        <v>47</v>
      </c>
      <c r="C138" s="22"/>
      <c r="D138" s="22"/>
      <c r="E138" s="23"/>
      <c r="F138" s="20">
        <v>0.51</v>
      </c>
    </row>
    <row r="139" spans="2:6" ht="14.4" x14ac:dyDescent="0.3">
      <c r="B139" s="21" t="s">
        <v>48</v>
      </c>
      <c r="C139" s="22"/>
      <c r="D139" s="22"/>
      <c r="E139" s="23"/>
      <c r="F139" s="20">
        <v>0.61</v>
      </c>
    </row>
    <row r="140" spans="2:6" ht="14.4" x14ac:dyDescent="0.3">
      <c r="B140" s="21" t="s">
        <v>49</v>
      </c>
      <c r="C140" s="22"/>
      <c r="D140" s="22"/>
      <c r="E140" s="23"/>
      <c r="F140" s="20">
        <v>0.77</v>
      </c>
    </row>
    <row r="141" spans="2:6" ht="14.4" x14ac:dyDescent="0.3">
      <c r="B141" s="9" t="s">
        <v>50</v>
      </c>
      <c r="C141" s="9"/>
      <c r="D141" s="9"/>
      <c r="E141" s="9"/>
      <c r="F141" s="9"/>
    </row>
    <row r="142" spans="2:6" ht="14.4" x14ac:dyDescent="0.3">
      <c r="B142" s="21" t="s">
        <v>47</v>
      </c>
      <c r="C142" s="22"/>
      <c r="D142" s="22"/>
      <c r="E142" s="23"/>
      <c r="F142" s="20">
        <v>0.22</v>
      </c>
    </row>
    <row r="143" spans="2:6" ht="14.4" x14ac:dyDescent="0.3">
      <c r="B143" s="21" t="s">
        <v>48</v>
      </c>
      <c r="C143" s="22"/>
      <c r="D143" s="22"/>
      <c r="E143" s="23"/>
      <c r="F143" s="20">
        <v>0.27</v>
      </c>
    </row>
    <row r="144" spans="2:6" ht="14.4" x14ac:dyDescent="0.3">
      <c r="B144" s="21" t="s">
        <v>49</v>
      </c>
      <c r="C144" s="22"/>
      <c r="D144" s="22"/>
      <c r="E144" s="23"/>
      <c r="F144" s="20">
        <v>0.33</v>
      </c>
    </row>
    <row r="145" spans="1:10" ht="14.4" x14ac:dyDescent="0.3">
      <c r="B145" s="44" t="s">
        <v>51</v>
      </c>
      <c r="C145" s="45"/>
      <c r="D145" s="45"/>
      <c r="E145" s="45"/>
      <c r="F145" s="46" t="s">
        <v>45</v>
      </c>
    </row>
    <row r="146" spans="1:10" ht="14.4" x14ac:dyDescent="0.3">
      <c r="B146" s="21" t="s">
        <v>52</v>
      </c>
      <c r="C146" s="22"/>
      <c r="D146" s="22"/>
      <c r="E146" s="23"/>
      <c r="F146" s="20">
        <v>0.03</v>
      </c>
    </row>
    <row r="147" spans="1:10" x14ac:dyDescent="0.25"/>
    <row r="148" spans="1:10" x14ac:dyDescent="0.25"/>
    <row r="149" spans="1:10" x14ac:dyDescent="0.25"/>
    <row r="150" spans="1:10" x14ac:dyDescent="0.25"/>
    <row r="151" spans="1:10" ht="14.4" x14ac:dyDescent="0.25">
      <c r="B151"/>
      <c r="C151"/>
      <c r="D151"/>
      <c r="E151"/>
    </row>
    <row r="152" spans="1:10" ht="14.4" x14ac:dyDescent="0.25">
      <c r="B152" s="47"/>
      <c r="C152" s="47"/>
      <c r="D152" s="47"/>
      <c r="E152" s="47"/>
    </row>
    <row r="153" spans="1:10" x14ac:dyDescent="0.25"/>
    <row r="154" spans="1:10" x14ac:dyDescent="0.25"/>
    <row r="155" spans="1:10" x14ac:dyDescent="0.25"/>
    <row r="156" spans="1:10" x14ac:dyDescent="0.25"/>
    <row r="157" spans="1:10" x14ac:dyDescent="0.25"/>
    <row r="158" spans="1:10" x14ac:dyDescent="0.25"/>
    <row r="159" spans="1:10" x14ac:dyDescent="0.25"/>
    <row r="160" spans="1:10" ht="21" x14ac:dyDescent="0.4">
      <c r="A160" s="4">
        <f ca="1">A9+1</f>
        <v>2</v>
      </c>
      <c r="B160" s="4" t="s">
        <v>53</v>
      </c>
      <c r="C160" s="5"/>
      <c r="D160" s="5"/>
      <c r="E160" s="5"/>
      <c r="F160" s="5"/>
      <c r="G160" s="5"/>
      <c r="H160" s="5"/>
      <c r="I160" s="5"/>
      <c r="J160" s="5"/>
    </row>
    <row r="161" spans="2:8" x14ac:dyDescent="0.25"/>
    <row r="162" spans="2:8" x14ac:dyDescent="0.25"/>
    <row r="163" spans="2:8" x14ac:dyDescent="0.25"/>
    <row r="164" spans="2:8" x14ac:dyDescent="0.25"/>
    <row r="165" spans="2:8" x14ac:dyDescent="0.25"/>
    <row r="166" spans="2:8" x14ac:dyDescent="0.25"/>
    <row r="167" spans="2:8" x14ac:dyDescent="0.25"/>
    <row r="168" spans="2:8" ht="18" x14ac:dyDescent="0.35">
      <c r="B168" s="6" t="s">
        <v>54</v>
      </c>
    </row>
    <row r="169" spans="2:8" x14ac:dyDescent="0.25"/>
    <row r="170" spans="2:8" x14ac:dyDescent="0.25"/>
    <row r="171" spans="2:8" ht="14.4" x14ac:dyDescent="0.3">
      <c r="B171" s="8">
        <f ca="1">B135+1</f>
        <v>8</v>
      </c>
      <c r="C171" s="9" t="s">
        <v>55</v>
      </c>
      <c r="D171" s="9"/>
      <c r="E171" s="9"/>
      <c r="F171" s="9"/>
      <c r="G171" s="9"/>
      <c r="H171" s="9"/>
    </row>
    <row r="172" spans="2:8" ht="41.4" x14ac:dyDescent="0.3">
      <c r="B172" s="13" t="s">
        <v>56</v>
      </c>
      <c r="C172" s="34" t="s">
        <v>57</v>
      </c>
      <c r="D172" s="34" t="s">
        <v>58</v>
      </c>
      <c r="E172" s="34" t="s">
        <v>59</v>
      </c>
      <c r="F172" s="34"/>
      <c r="G172" s="34" t="s">
        <v>60</v>
      </c>
      <c r="H172" s="34"/>
    </row>
    <row r="173" spans="2:8" ht="14.4" x14ac:dyDescent="0.3">
      <c r="B173" s="16">
        <v>1</v>
      </c>
      <c r="C173" s="17">
        <v>0</v>
      </c>
      <c r="D173" s="17">
        <v>4000</v>
      </c>
      <c r="E173" s="48">
        <v>2.0190000000000001</v>
      </c>
      <c r="F173" s="49">
        <f t="array" aca="1" ref="F173:F177" ca="1">ROUND(E173:E177*1.19,3)</f>
        <v>2.403</v>
      </c>
      <c r="G173" s="50">
        <v>8.52</v>
      </c>
      <c r="H173" s="51">
        <f t="array" aca="1" ref="H173:H177" ca="1">ROUND(G173:G177*1.19,2)</f>
        <v>10.14</v>
      </c>
    </row>
    <row r="174" spans="2:8" ht="14.4" x14ac:dyDescent="0.3">
      <c r="B174" s="16">
        <v>2</v>
      </c>
      <c r="C174" s="17">
        <v>4001</v>
      </c>
      <c r="D174" s="17">
        <v>50000</v>
      </c>
      <c r="E174" s="48">
        <v>1.5529999999999999</v>
      </c>
      <c r="F174" s="49">
        <f ca="1"/>
        <v>1.8480000000000001</v>
      </c>
      <c r="G174" s="50">
        <v>27.119999999999997</v>
      </c>
      <c r="H174" s="51">
        <f ca="1"/>
        <v>32.270000000000003</v>
      </c>
    </row>
    <row r="175" spans="2:8" ht="14.4" x14ac:dyDescent="0.3">
      <c r="B175" s="16">
        <v>3</v>
      </c>
      <c r="C175" s="17">
        <v>50001</v>
      </c>
      <c r="D175" s="17">
        <v>300000</v>
      </c>
      <c r="E175" s="48">
        <v>1.478</v>
      </c>
      <c r="F175" s="49">
        <f ca="1"/>
        <v>1.7589999999999999</v>
      </c>
      <c r="G175" s="50">
        <v>64.679999999999993</v>
      </c>
      <c r="H175" s="51">
        <f ca="1"/>
        <v>76.97</v>
      </c>
    </row>
    <row r="176" spans="2:8" ht="14.4" x14ac:dyDescent="0.3">
      <c r="B176" s="16">
        <v>4</v>
      </c>
      <c r="C176" s="17">
        <v>300001</v>
      </c>
      <c r="D176" s="17">
        <v>1000000</v>
      </c>
      <c r="E176" s="48">
        <v>1.411</v>
      </c>
      <c r="F176" s="49">
        <f ca="1"/>
        <v>1.679</v>
      </c>
      <c r="G176" s="50">
        <v>265.68</v>
      </c>
      <c r="H176" s="51">
        <f ca="1"/>
        <v>316.16000000000003</v>
      </c>
    </row>
    <row r="177" spans="2:8" ht="14.4" x14ac:dyDescent="0.3">
      <c r="B177" s="16">
        <v>5</v>
      </c>
      <c r="C177" s="17">
        <v>1000001</v>
      </c>
      <c r="D177" s="17">
        <v>1500000</v>
      </c>
      <c r="E177" s="48">
        <v>1.34</v>
      </c>
      <c r="F177" s="49">
        <f ca="1"/>
        <v>1.595</v>
      </c>
      <c r="G177" s="50">
        <v>975.71999999999991</v>
      </c>
      <c r="H177" s="51">
        <f ca="1"/>
        <v>1161.1099999999999</v>
      </c>
    </row>
    <row r="178" spans="2:8" x14ac:dyDescent="0.25">
      <c r="B178" s="43" t="s">
        <v>61</v>
      </c>
    </row>
    <row r="179" spans="2:8" x14ac:dyDescent="0.25"/>
    <row r="180" spans="2:8" x14ac:dyDescent="0.25"/>
    <row r="181" spans="2:8" x14ac:dyDescent="0.25"/>
    <row r="182" spans="2:8" x14ac:dyDescent="0.25"/>
    <row r="183" spans="2:8" x14ac:dyDescent="0.25"/>
    <row r="184" spans="2:8" x14ac:dyDescent="0.25"/>
    <row r="185" spans="2:8" x14ac:dyDescent="0.25"/>
    <row r="186" spans="2:8" ht="18" x14ac:dyDescent="0.35">
      <c r="B186" s="6" t="s">
        <v>62</v>
      </c>
    </row>
    <row r="187" spans="2:8" x14ac:dyDescent="0.25"/>
    <row r="188" spans="2:8" x14ac:dyDescent="0.25"/>
    <row r="189" spans="2:8" ht="14.4" x14ac:dyDescent="0.3">
      <c r="B189" s="7" t="s">
        <v>63</v>
      </c>
    </row>
    <row r="190" spans="2:8" x14ac:dyDescent="0.25"/>
    <row r="191" spans="2:8" x14ac:dyDescent="0.25"/>
    <row r="192" spans="2:8" ht="14.4" x14ac:dyDescent="0.3">
      <c r="B192" s="8">
        <f ca="1">B171+1</f>
        <v>9</v>
      </c>
      <c r="C192" s="9" t="s">
        <v>6</v>
      </c>
      <c r="D192" s="9"/>
      <c r="E192" s="9"/>
      <c r="F192" s="9"/>
      <c r="G192" s="9"/>
    </row>
    <row r="193" spans="2:8" ht="14.4" x14ac:dyDescent="0.3">
      <c r="B193" s="21" t="s">
        <v>21</v>
      </c>
      <c r="C193" s="22"/>
      <c r="D193" s="23"/>
      <c r="E193" s="17" t="s">
        <v>22</v>
      </c>
      <c r="F193" s="24">
        <v>26500</v>
      </c>
      <c r="G193" s="25" t="s">
        <v>23</v>
      </c>
    </row>
    <row r="194" spans="2:8" x14ac:dyDescent="0.25"/>
    <row r="195" spans="2:8" x14ac:dyDescent="0.25"/>
    <row r="196" spans="2:8" x14ac:dyDescent="0.25"/>
    <row r="197" spans="2:8" ht="14.4" x14ac:dyDescent="0.3">
      <c r="B197" s="7" t="s">
        <v>64</v>
      </c>
    </row>
    <row r="198" spans="2:8" x14ac:dyDescent="0.25"/>
    <row r="199" spans="2:8" x14ac:dyDescent="0.25"/>
    <row r="200" spans="2:8" ht="14.4" x14ac:dyDescent="0.3">
      <c r="B200" s="21">
        <f ca="1">F193</f>
        <v>26500</v>
      </c>
      <c r="C200" s="22" t="s">
        <v>65</v>
      </c>
      <c r="D200" s="52">
        <f ca="1">INDEX(E173:E177,MATCH(B200,C173:C177,1),1)</f>
        <v>1.5529999999999999</v>
      </c>
      <c r="E200" s="22" t="s">
        <v>66</v>
      </c>
      <c r="F200" s="22" t="s">
        <v>67</v>
      </c>
      <c r="G200" s="53">
        <f ca="1">B200*D200/100</f>
        <v>411.54500000000002</v>
      </c>
      <c r="H200" s="23" t="s">
        <v>68</v>
      </c>
    </row>
    <row r="201" spans="2:8" x14ac:dyDescent="0.25"/>
    <row r="202" spans="2:8" x14ac:dyDescent="0.25"/>
    <row r="203" spans="2:8" x14ac:dyDescent="0.25"/>
    <row r="204" spans="2:8" ht="14.4" x14ac:dyDescent="0.3">
      <c r="B204" s="7" t="s">
        <v>69</v>
      </c>
    </row>
    <row r="205" spans="2:8" x14ac:dyDescent="0.25"/>
    <row r="206" spans="2:8" x14ac:dyDescent="0.25"/>
    <row r="207" spans="2:8" ht="14.4" x14ac:dyDescent="0.3">
      <c r="B207" s="21" t="s">
        <v>67</v>
      </c>
      <c r="C207" s="53">
        <f ca="1">INDEX(G173:G177,MATCH(B200,C173:C177,1),1)</f>
        <v>27.119999999999997</v>
      </c>
      <c r="D207" s="23" t="s">
        <v>68</v>
      </c>
    </row>
    <row r="208" spans="2:8" x14ac:dyDescent="0.25"/>
    <row r="209" spans="2:7" x14ac:dyDescent="0.25"/>
    <row r="210" spans="2:7" x14ac:dyDescent="0.25"/>
    <row r="211" spans="2:7" ht="18" x14ac:dyDescent="0.35">
      <c r="B211" s="6" t="s">
        <v>70</v>
      </c>
    </row>
    <row r="212" spans="2:7" x14ac:dyDescent="0.25"/>
    <row r="213" spans="2:7" x14ac:dyDescent="0.25"/>
    <row r="214" spans="2:7" ht="14.4" x14ac:dyDescent="0.3">
      <c r="B214" s="8">
        <f ca="1">B192+1</f>
        <v>10</v>
      </c>
      <c r="C214" s="9" t="s">
        <v>71</v>
      </c>
      <c r="D214" s="9"/>
      <c r="E214" s="9"/>
      <c r="F214" s="9"/>
      <c r="G214" s="9"/>
    </row>
    <row r="215" spans="2:7" ht="41.4" x14ac:dyDescent="0.3">
      <c r="B215" s="13" t="s">
        <v>38</v>
      </c>
      <c r="C215" s="13"/>
      <c r="D215" s="34" t="s">
        <v>72</v>
      </c>
      <c r="E215" s="34"/>
      <c r="F215" s="34" t="s">
        <v>40</v>
      </c>
      <c r="G215" s="34"/>
    </row>
    <row r="216" spans="2:7" ht="14.4" x14ac:dyDescent="0.3">
      <c r="B216" s="54">
        <v>2.5</v>
      </c>
      <c r="C216" s="55">
        <v>6</v>
      </c>
      <c r="D216" s="57">
        <v>12.72</v>
      </c>
      <c r="E216" s="51">
        <f t="array" aca="1" ref="E216:E222" ca="1">+ROUND(D216:D222*1.19,2)</f>
        <v>15.14</v>
      </c>
      <c r="F216" s="57">
        <v>3.24</v>
      </c>
      <c r="G216" s="51">
        <f t="array" aca="1" ref="G216:G221" ca="1">+ROUND(F216:F221*1.19,2)</f>
        <v>3.86</v>
      </c>
    </row>
    <row r="217" spans="2:7" ht="14.4" x14ac:dyDescent="0.3">
      <c r="B217" s="54">
        <v>10</v>
      </c>
      <c r="C217" s="55">
        <v>25</v>
      </c>
      <c r="D217" s="57">
        <v>32.28</v>
      </c>
      <c r="E217" s="51">
        <f ca="1"/>
        <v>38.409999999999997</v>
      </c>
      <c r="F217" s="57">
        <v>3.24</v>
      </c>
      <c r="G217" s="51">
        <f ca="1"/>
        <v>3.86</v>
      </c>
    </row>
    <row r="218" spans="2:7" ht="14.4" x14ac:dyDescent="0.3">
      <c r="B218" s="54">
        <v>40</v>
      </c>
      <c r="C218" s="55">
        <v>100</v>
      </c>
      <c r="D218" s="57">
        <v>138.84</v>
      </c>
      <c r="E218" s="51">
        <f ca="1"/>
        <v>165.22</v>
      </c>
      <c r="F218" s="57">
        <v>3.24</v>
      </c>
      <c r="G218" s="51">
        <f ca="1"/>
        <v>3.86</v>
      </c>
    </row>
    <row r="219" spans="2:7" ht="14.4" x14ac:dyDescent="0.3">
      <c r="B219" s="54">
        <v>160</v>
      </c>
      <c r="C219" s="55">
        <v>250</v>
      </c>
      <c r="D219" s="57">
        <v>186.72</v>
      </c>
      <c r="E219" s="51">
        <f ca="1"/>
        <v>222.2</v>
      </c>
      <c r="F219" s="57">
        <v>3.24</v>
      </c>
      <c r="G219" s="51">
        <f ca="1"/>
        <v>3.86</v>
      </c>
    </row>
    <row r="220" spans="2:7" ht="14.4" x14ac:dyDescent="0.3">
      <c r="B220" s="54">
        <v>400</v>
      </c>
      <c r="C220" s="55">
        <v>650</v>
      </c>
      <c r="D220" s="57">
        <v>369.96000000000004</v>
      </c>
      <c r="E220" s="51">
        <f ca="1"/>
        <v>440.25</v>
      </c>
      <c r="F220" s="57">
        <v>3.24</v>
      </c>
      <c r="G220" s="51">
        <f ca="1"/>
        <v>3.86</v>
      </c>
    </row>
    <row r="221" spans="2:7" ht="14.4" x14ac:dyDescent="0.3">
      <c r="B221" s="56">
        <v>1000</v>
      </c>
      <c r="C221" s="55" t="s">
        <v>77</v>
      </c>
      <c r="D221" s="57">
        <v>585.48</v>
      </c>
      <c r="E221" s="51">
        <f ca="1"/>
        <v>696.72</v>
      </c>
      <c r="F221" s="57">
        <v>3.24</v>
      </c>
      <c r="G221" s="51">
        <f ca="1"/>
        <v>3.86</v>
      </c>
    </row>
    <row r="222" spans="2:7" ht="14.4" x14ac:dyDescent="0.3">
      <c r="B222" s="64" t="s">
        <v>78</v>
      </c>
      <c r="C222" s="65"/>
      <c r="D222" s="57">
        <v>425.28</v>
      </c>
      <c r="E222" s="51">
        <f ca="1"/>
        <v>506.08</v>
      </c>
      <c r="F222" s="57"/>
      <c r="G222" s="58"/>
    </row>
    <row r="223" spans="2:7" x14ac:dyDescent="0.25">
      <c r="B223" s="59" t="s">
        <v>73</v>
      </c>
    </row>
    <row r="224" spans="2:7" x14ac:dyDescent="0.25">
      <c r="B224" s="60" t="s">
        <v>74</v>
      </c>
    </row>
    <row r="225" spans="2:7" x14ac:dyDescent="0.25"/>
    <row r="226" spans="2:7" x14ac:dyDescent="0.25"/>
    <row r="227" spans="2:7" x14ac:dyDescent="0.25"/>
    <row r="228" spans="2:7" ht="18" x14ac:dyDescent="0.35">
      <c r="B228" s="6" t="s">
        <v>75</v>
      </c>
    </row>
    <row r="229" spans="2:7" x14ac:dyDescent="0.25"/>
    <row r="230" spans="2:7" x14ac:dyDescent="0.25"/>
    <row r="231" spans="2:7" x14ac:dyDescent="0.25"/>
    <row r="232" spans="2:7" x14ac:dyDescent="0.25"/>
    <row r="233" spans="2:7" x14ac:dyDescent="0.25"/>
    <row r="234" spans="2:7" x14ac:dyDescent="0.25"/>
    <row r="235" spans="2:7" x14ac:dyDescent="0.25"/>
    <row r="236" spans="2:7" ht="28.8" x14ac:dyDescent="0.3">
      <c r="B236" s="8">
        <f ca="1">B214+1</f>
        <v>11</v>
      </c>
      <c r="C236" s="61" t="s">
        <v>76</v>
      </c>
      <c r="D236" s="9"/>
      <c r="E236" s="9"/>
      <c r="F236" s="9"/>
      <c r="G236" s="9"/>
    </row>
    <row r="237" spans="2:7" ht="14.4" x14ac:dyDescent="0.3">
      <c r="B237" s="44" t="s">
        <v>44</v>
      </c>
      <c r="C237" s="45"/>
      <c r="D237" s="45"/>
      <c r="E237" s="45"/>
      <c r="F237" s="46" t="s">
        <v>45</v>
      </c>
      <c r="G237" s="46"/>
    </row>
    <row r="238" spans="2:7" ht="14.4" x14ac:dyDescent="0.3">
      <c r="B238" s="9" t="s">
        <v>46</v>
      </c>
      <c r="C238" s="9"/>
      <c r="D238" s="9"/>
      <c r="E238" s="9"/>
      <c r="F238" s="9"/>
      <c r="G238" s="9"/>
    </row>
    <row r="239" spans="2:7" ht="14.4" x14ac:dyDescent="0.3">
      <c r="B239" s="21" t="s">
        <v>47</v>
      </c>
      <c r="C239" s="22"/>
      <c r="D239" s="22"/>
      <c r="E239" s="23"/>
      <c r="F239" s="50">
        <v>0.51</v>
      </c>
      <c r="G239" s="51">
        <f t="array" aca="1" ref="G239:G241" ca="1">ROUND(F239:F241*1.19,2)</f>
        <v>0.61</v>
      </c>
    </row>
    <row r="240" spans="2:7" ht="14.4" x14ac:dyDescent="0.3">
      <c r="B240" s="21" t="s">
        <v>48</v>
      </c>
      <c r="C240" s="22"/>
      <c r="D240" s="22"/>
      <c r="E240" s="23"/>
      <c r="F240" s="50">
        <v>0.61</v>
      </c>
      <c r="G240" s="51">
        <f ca="1"/>
        <v>0.73</v>
      </c>
    </row>
    <row r="241" spans="2:7" ht="14.4" x14ac:dyDescent="0.3">
      <c r="B241" s="21" t="s">
        <v>49</v>
      </c>
      <c r="C241" s="22"/>
      <c r="D241" s="22"/>
      <c r="E241" s="23"/>
      <c r="F241" s="50">
        <v>0.77</v>
      </c>
      <c r="G241" s="51">
        <f ca="1"/>
        <v>0.92</v>
      </c>
    </row>
    <row r="242" spans="2:7" ht="14.4" x14ac:dyDescent="0.3">
      <c r="B242" s="9" t="s">
        <v>50</v>
      </c>
      <c r="C242" s="9"/>
      <c r="D242" s="9"/>
      <c r="E242" s="9"/>
      <c r="F242" s="62"/>
      <c r="G242" s="63"/>
    </row>
    <row r="243" spans="2:7" ht="14.4" x14ac:dyDescent="0.3">
      <c r="B243" s="21" t="s">
        <v>47</v>
      </c>
      <c r="C243" s="22"/>
      <c r="D243" s="22"/>
      <c r="E243" s="23"/>
      <c r="F243" s="50">
        <v>0.22</v>
      </c>
      <c r="G243" s="51">
        <f t="array" aca="1" ref="G243:G245" ca="1">ROUND(F243:F245*1.19,2)</f>
        <v>0.26</v>
      </c>
    </row>
    <row r="244" spans="2:7" ht="14.4" x14ac:dyDescent="0.3">
      <c r="B244" s="21" t="s">
        <v>48</v>
      </c>
      <c r="C244" s="22"/>
      <c r="D244" s="22"/>
      <c r="E244" s="23"/>
      <c r="F244" s="50">
        <v>0.27</v>
      </c>
      <c r="G244" s="51">
        <f ca="1"/>
        <v>0.32</v>
      </c>
    </row>
    <row r="245" spans="2:7" ht="14.4" x14ac:dyDescent="0.3">
      <c r="B245" s="21" t="s">
        <v>49</v>
      </c>
      <c r="C245" s="22"/>
      <c r="D245" s="22"/>
      <c r="E245" s="23"/>
      <c r="F245" s="50">
        <v>0.33</v>
      </c>
      <c r="G245" s="51">
        <f ca="1"/>
        <v>0.39</v>
      </c>
    </row>
    <row r="246" spans="2:7" ht="14.4" x14ac:dyDescent="0.3">
      <c r="B246" s="44" t="s">
        <v>51</v>
      </c>
      <c r="C246" s="45"/>
      <c r="D246" s="45"/>
      <c r="E246" s="45"/>
      <c r="F246" s="46" t="s">
        <v>45</v>
      </c>
      <c r="G246" s="46"/>
    </row>
    <row r="247" spans="2:7" customFormat="1" ht="14.4" x14ac:dyDescent="0.3">
      <c r="B247" s="21" t="s">
        <v>52</v>
      </c>
      <c r="C247" s="22"/>
      <c r="D247" s="22"/>
      <c r="E247" s="23"/>
      <c r="F247" s="50">
        <v>0.03</v>
      </c>
      <c r="G247" s="51">
        <f ca="1">ROUND(F247*1.19,2)</f>
        <v>0.04</v>
      </c>
    </row>
    <row r="248" spans="2:7" x14ac:dyDescent="0.25">
      <c r="B248" s="43" t="s">
        <v>61</v>
      </c>
    </row>
    <row r="249" spans="2:7" x14ac:dyDescent="0.25"/>
    <row r="250" spans="2:7" x14ac:dyDescent="0.25"/>
    <row r="251" spans="2:7" x14ac:dyDescent="0.25"/>
    <row r="252" spans="2:7" x14ac:dyDescent="0.25"/>
    <row r="253" spans="2:7" ht="14.4" x14ac:dyDescent="0.25">
      <c r="B253"/>
      <c r="C253"/>
      <c r="D253"/>
      <c r="E253"/>
    </row>
    <row r="254" spans="2:7" ht="14.4" x14ac:dyDescent="0.25">
      <c r="B254" s="47"/>
      <c r="C254" s="47"/>
      <c r="D254" s="47"/>
      <c r="E254" s="47"/>
    </row>
    <row r="255" spans="2:7" x14ac:dyDescent="0.25"/>
    <row r="256" spans="2:7"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sheetData>
  <mergeCells count="1">
    <mergeCell ref="B222:C222"/>
  </mergeCells>
  <pageMargins left="0.6692913385826772" right="0.6692913385826772" top="1.5748031496062993" bottom="0.78740157480314965" header="0.31496062992125984" footer="0.31496062992125984"/>
  <pageSetup paperSize="9" scale="80" orientation="portrait" cellComments="asDisplayed" r:id="rId1"/>
  <headerFooter differentOddEven="1" differentFirst="1">
    <oddHeader>&amp;C&amp;G</oddHeader>
    <oddFooter>&amp;CStadtwerke Lage GmbH | Pivitsheider Str. 21 | 32791 Lage
&amp;P / &amp;N</oddFooter>
    <evenHeader>&amp;C&amp;G</evenHeader>
    <evenFooter>&amp;CStadtwerke Lage GmbH | Pivitsheider Str. 21 | 32791 Lage
&amp;P / &amp;N</evenFooter>
    <firstHeader>&amp;C&amp;G</firstHeader>
    <firstFooter>&amp;CStand &amp;K004381•&amp;K000000 &amp;D</firstFooter>
  </headerFooter>
  <rowBreaks count="4" manualBreakCount="4">
    <brk id="39" max="16383" man="1"/>
    <brk id="126" max="16383" man="1"/>
    <brk id="159" max="16383" man="1"/>
    <brk id="21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Preisblatt</vt:lpstr>
    </vt:vector>
  </TitlesOfParts>
  <Company>WestfalenWeserNetz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Wenzel, Thorsten</dc:creator>
  <cp:lastModifiedBy>Buchholz, Karsten</cp:lastModifiedBy>
  <dcterms:created xsi:type="dcterms:W3CDTF">2020-10-06T08:25:23Z</dcterms:created>
  <dcterms:modified xsi:type="dcterms:W3CDTF">2021-01-07T10:24:13Z</dcterms:modified>
</cp:coreProperties>
</file>